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X:\Finance\Restricted Finance Work\SFIM US Loans\US Loans\COA\2023-24\"/>
    </mc:Choice>
  </mc:AlternateContent>
  <xr:revisionPtr revIDLastSave="0" documentId="13_ncr:1_{B4836EF9-40F3-41F9-9290-09930B2B37A5}" xr6:coauthVersionLast="47" xr6:coauthVersionMax="47" xr10:uidLastSave="{00000000-0000-0000-0000-000000000000}"/>
  <bookViews>
    <workbookView xWindow="28680" yWindow="-120" windowWidth="29040" windowHeight="16440" xr2:uid="{00000000-000D-0000-FFFF-FFFF00000000}"/>
  </bookViews>
  <sheets>
    <sheet name="COA Spreadsheet" sheetId="1" r:id="rId1"/>
    <sheet name="Additional Costs" sheetId="2" r:id="rId2"/>
    <sheet name="Checklist" sheetId="3" r:id="rId3"/>
  </sheets>
  <definedNames>
    <definedName name="_xlnm.Print_Area" localSheetId="0">'COA Spreadsheet'!$A$1:$D$78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3" l="1"/>
  <c r="C11" i="3"/>
  <c r="C54" i="1" l="1"/>
  <c r="B47" i="1" l="1"/>
  <c r="B56" i="1"/>
  <c r="A78" i="1"/>
  <c r="A36" i="1"/>
  <c r="D73" i="1"/>
  <c r="D74" i="1" s="1"/>
  <c r="A68" i="1"/>
  <c r="C55" i="1"/>
  <c r="G35" i="1"/>
  <c r="G34" i="1"/>
  <c r="G33" i="1"/>
  <c r="G32" i="1"/>
  <c r="G31" i="1"/>
  <c r="C10" i="3"/>
  <c r="C9" i="3"/>
  <c r="C8" i="3"/>
  <c r="A69" i="1"/>
  <c r="B30" i="1" l="1"/>
  <c r="B29" i="1"/>
  <c r="B31" i="1"/>
  <c r="B35" i="1" l="1"/>
  <c r="B34" i="1"/>
  <c r="B33" i="1"/>
  <c r="B32" i="1"/>
  <c r="E35" i="1" l="1"/>
  <c r="F35" i="1" s="1"/>
  <c r="E34" i="1"/>
  <c r="F34" i="1" s="1"/>
  <c r="E33" i="1"/>
  <c r="F33" i="1" s="1"/>
  <c r="E32" i="1"/>
  <c r="F32" i="1" s="1"/>
  <c r="E31" i="1"/>
  <c r="F31" i="1" s="1"/>
  <c r="C53" i="1" s="1"/>
  <c r="G36" i="1" l="1"/>
  <c r="C59" i="1" s="1"/>
  <c r="C7" i="3"/>
  <c r="C6" i="3"/>
  <c r="C74" i="1"/>
  <c r="D3" i="2"/>
  <c r="E13" i="2" l="1"/>
  <c r="E10" i="2"/>
  <c r="E14" i="2"/>
  <c r="E15" i="2"/>
  <c r="E11" i="2"/>
  <c r="E12" i="2"/>
  <c r="E9" i="2"/>
  <c r="E16" i="2" l="1"/>
  <c r="D47" i="1" s="1"/>
  <c r="C56" i="1" s="1"/>
  <c r="B61" i="1" l="1"/>
  <c r="C58" i="1"/>
  <c r="C60" i="1" s="1"/>
  <c r="A73" i="1" s="1"/>
</calcChain>
</file>

<file path=xl/sharedStrings.xml><?xml version="1.0" encoding="utf-8"?>
<sst xmlns="http://schemas.openxmlformats.org/spreadsheetml/2006/main" count="133" uniqueCount="118">
  <si>
    <t>Cost of Attendance</t>
  </si>
  <si>
    <t>Choice</t>
  </si>
  <si>
    <t>N</t>
  </si>
  <si>
    <t>Y</t>
  </si>
  <si>
    <t>Family Name (Surname)</t>
  </si>
  <si>
    <t>Address Line 1</t>
  </si>
  <si>
    <t>Address Line 2</t>
  </si>
  <si>
    <t>Address Line 3</t>
  </si>
  <si>
    <t>Address Line 4</t>
  </si>
  <si>
    <t>pc</t>
  </si>
  <si>
    <t>Email</t>
  </si>
  <si>
    <t>Date of Birth dd/mm/yyyy</t>
  </si>
  <si>
    <t>Full Social Security Number</t>
  </si>
  <si>
    <t>123 45 6789</t>
  </si>
  <si>
    <t>Rate</t>
  </si>
  <si>
    <t xml:space="preserve">Convert £ </t>
  </si>
  <si>
    <t>Already $</t>
  </si>
  <si>
    <t>Actual Loans</t>
  </si>
  <si>
    <t>Fees</t>
  </si>
  <si>
    <t>Sponsors</t>
  </si>
  <si>
    <t>School Aid</t>
  </si>
  <si>
    <t>Other Aid £UK</t>
  </si>
  <si>
    <t>Other Aid $USA</t>
  </si>
  <si>
    <t>Deduct from "Need"</t>
  </si>
  <si>
    <t>$</t>
  </si>
  <si>
    <t>Tuition Fees</t>
  </si>
  <si>
    <t>Total Cost of Attendance</t>
  </si>
  <si>
    <t>Adjust for Sponsorship, Awards or other Aid</t>
  </si>
  <si>
    <t>Total Requested Cost of Attendance</t>
  </si>
  <si>
    <t>OK Statement 1</t>
  </si>
  <si>
    <t>Max Loans Allowed</t>
  </si>
  <si>
    <t>State how much you would like to borrow</t>
  </si>
  <si>
    <t>Your Request</t>
  </si>
  <si>
    <t>After Origination Fees You Get</t>
  </si>
  <si>
    <t>Total</t>
  </si>
  <si>
    <t>University Student ID</t>
  </si>
  <si>
    <t>Description of additional cost</t>
  </si>
  <si>
    <t>e.g. accommodation</t>
  </si>
  <si>
    <t>e.g. travel - train</t>
  </si>
  <si>
    <t>Type of cost</t>
  </si>
  <si>
    <t>U.S. Dollar rate</t>
  </si>
  <si>
    <t>9 digits</t>
  </si>
  <si>
    <t>Please put Y or N in the response box for each question</t>
  </si>
  <si>
    <t>The default setting is "N"</t>
  </si>
  <si>
    <t>Only Y or N</t>
  </si>
  <si>
    <t>Research Statement</t>
  </si>
  <si>
    <t xml:space="preserve">US Dollar Rate </t>
  </si>
  <si>
    <t>Authorised ($)</t>
  </si>
  <si>
    <t>Amount in $US</t>
  </si>
  <si>
    <t>Amount in £</t>
  </si>
  <si>
    <t>Based on the information you have provided you are allowed to borrow up to the values above</t>
  </si>
  <si>
    <t>Have you completed Section 1 including your SSN on the CoA spreadsheet?</t>
  </si>
  <si>
    <t>Private Loan statement</t>
  </si>
  <si>
    <t>You are only eligible for Private Loans as you are not studying your course in the UK - please provide details of your private lender below</t>
  </si>
  <si>
    <t>Originate statement</t>
  </si>
  <si>
    <t>Private Loan confirmation</t>
  </si>
  <si>
    <t>If everything is correct we will process the private loans you are eligible for and confirm this to you via email.</t>
  </si>
  <si>
    <t>Comments</t>
  </si>
  <si>
    <t>If there are no comments then we have sufficient information to process your Private Loan. If anything is missing or incorrect, then we cannot process your loans and will contact you in regards to this.</t>
  </si>
  <si>
    <r>
      <t xml:space="preserve">Checklist for </t>
    </r>
    <r>
      <rPr>
        <b/>
        <u/>
        <sz val="16"/>
        <rFont val="Calibri"/>
        <family val="2"/>
        <scheme val="minor"/>
      </rPr>
      <t>Private Loan</t>
    </r>
    <r>
      <rPr>
        <b/>
        <sz val="14"/>
        <rFont val="Calibri"/>
        <family val="2"/>
        <scheme val="minor"/>
      </rPr>
      <t xml:space="preserve"> Applications</t>
    </r>
  </si>
  <si>
    <t>Private Loan</t>
  </si>
  <si>
    <t>@</t>
  </si>
  <si>
    <t>dd/mm/yyyy</t>
  </si>
  <si>
    <t>We will check any additional Research costs requested and confirm to you the amount of loan we will originate</t>
  </si>
  <si>
    <t>1. COMPLETE THESE BOXES</t>
  </si>
  <si>
    <t>2. PLEASE ANSWER THESE QUESTIONS</t>
  </si>
  <si>
    <t xml:space="preserve">4. "One-off" Costs allowed for the academic year </t>
  </si>
  <si>
    <t>5. FINAL COSTS &amp; LOAN DETERMINATION</t>
  </si>
  <si>
    <t>If everything is correct we will originate the loans you are eligible for and issue a certificate for your visa application.</t>
  </si>
  <si>
    <t>Additional costs (for PhD Research Students)</t>
  </si>
  <si>
    <t>Complete this section  for PhD Research costs</t>
  </si>
  <si>
    <t>Total additional PhD Research costs</t>
  </si>
  <si>
    <t>Are you undertaking your study outside the UK i.e. in the US? Only answer Y or N</t>
  </si>
  <si>
    <t>UG</t>
  </si>
  <si>
    <t>PGT</t>
  </si>
  <si>
    <t>PhD</t>
  </si>
  <si>
    <t>What type of course are you taking? Only answer UG (Undergraduate - BA/BSc), PGT (Postgraduate Taught - MA/MSc) or PhD</t>
  </si>
  <si>
    <t>Surname</t>
  </si>
  <si>
    <t>Forename</t>
  </si>
  <si>
    <t>Line 1</t>
  </si>
  <si>
    <t>Line 2</t>
  </si>
  <si>
    <t>Line 3</t>
  </si>
  <si>
    <t>Line 4</t>
  </si>
  <si>
    <t xml:space="preserve">Laptop </t>
  </si>
  <si>
    <t>Room (Rent) &amp; Board (Food &amp; Bills)</t>
  </si>
  <si>
    <t>Campus Based</t>
  </si>
  <si>
    <t>Based on the information you have given above you will  be studying on campus, please complete the Campus Based Cost of Attendance</t>
  </si>
  <si>
    <t>3. Living Costs - University of Leicester Maximum Estimates</t>
  </si>
  <si>
    <t>Other Essentials</t>
  </si>
  <si>
    <t>Living Costs</t>
  </si>
  <si>
    <t>Laptop</t>
  </si>
  <si>
    <t>7. HOW MUCH WOULD YOU LIKE TO BORROW?</t>
  </si>
  <si>
    <t>Lender Name</t>
  </si>
  <si>
    <t xml:space="preserve">Lender Address </t>
  </si>
  <si>
    <t>Do you have a guarantor for this loan? Y or N only</t>
  </si>
  <si>
    <t>name</t>
  </si>
  <si>
    <t>address</t>
  </si>
  <si>
    <t>Respond</t>
  </si>
  <si>
    <t>Have you completed the course and fee information in Section 2?</t>
  </si>
  <si>
    <t>Have you confirmed whether or not you want to apply for living cost funding in Section 2?</t>
  </si>
  <si>
    <t>Have you completed Section 6 including your Guarantor's details if you have one?</t>
  </si>
  <si>
    <t>Have you completed Section 7 indicating how much you wish to borrow?</t>
  </si>
  <si>
    <t>Have you provided evidence to support your application for additional PhD Funding? (If you haven't asked for additional funding answer Y)</t>
  </si>
  <si>
    <r>
      <t xml:space="preserve">Allowable additional costs are those directly related to undertaking your Research studies and can be included here. For example, travel and accommodation costs for essential field trips to undertake your research, or to attend relevant conferences (including conference costs), or membership in professional groups or bodies related to your study. 
Please provide a description of what each additional cost relates to and evidence (e.g. screenshots of hotel website) of the cost so we can assess your request. Please only indicate the GBP (£) </t>
    </r>
    <r>
      <rPr>
        <b/>
        <sz val="12"/>
        <color theme="1"/>
        <rFont val="Calibri"/>
        <family val="2"/>
        <scheme val="minor"/>
      </rPr>
      <t>or</t>
    </r>
    <r>
      <rPr>
        <sz val="12"/>
        <color theme="1"/>
        <rFont val="Calibri"/>
        <family val="2"/>
        <scheme val="minor"/>
      </rPr>
      <t xml:space="preserve"> USD ($) cost for each line.</t>
    </r>
  </si>
  <si>
    <t>Amount in $</t>
  </si>
  <si>
    <t>Questions</t>
  </si>
  <si>
    <t>6. LENDER INFORMATION (PRIVATE LOANS ONLY)</t>
  </si>
  <si>
    <r>
      <t>US Loans COA Approval Application Form</t>
    </r>
    <r>
      <rPr>
        <b/>
        <sz val="18"/>
        <rFont val="Calibri"/>
        <family val="2"/>
        <scheme val="minor"/>
      </rPr>
      <t xml:space="preserve"> </t>
    </r>
    <r>
      <rPr>
        <sz val="14"/>
        <rFont val="Calibri"/>
        <family val="2"/>
        <scheme val="minor"/>
      </rPr>
      <t>(Distance Learning Courses)</t>
    </r>
  </si>
  <si>
    <t>Lender name</t>
  </si>
  <si>
    <t>lender address</t>
  </si>
  <si>
    <t>Given Name (Forename)</t>
  </si>
  <si>
    <t>e.g. Example Conference, London, 2-3Nov</t>
  </si>
  <si>
    <t>e.g. conference fee</t>
  </si>
  <si>
    <t>Has your loan been approved by Sallie Mae?</t>
  </si>
  <si>
    <t>Zip Code / Postcode</t>
  </si>
  <si>
    <t>Cost of Attendance &amp; Loan Calculation for 2023/24</t>
  </si>
  <si>
    <t>(Reviewed August 2023)</t>
  </si>
  <si>
    <t>Cost of Attendance &amp; Loan Calculation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</si>
</sst>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409]#,##0"/>
    <numFmt numFmtId="165" formatCode="#,##0_ ;\-#,##0\ "/>
    <numFmt numFmtId="166" formatCode="[$$-409]#,##0.00;[Red][$$-409]#,##0.00"/>
    <numFmt numFmtId="167" formatCode="[$-F800]dddd\,\ mmmm\ dd\,\ yyyy"/>
    <numFmt numFmtId="168" formatCode="&quot;£&quot;#,##0"/>
    <numFmt numFmtId="169" formatCode="[$$-409]#,##0;[Red][$$-409]#,##0"/>
    <numFmt numFmtId="170" formatCode="[$$-409]#,##0.00"/>
    <numFmt numFmtId="171" formatCode="&quot;£&quot;#,##0.00"/>
    <numFmt numFmtId="172" formatCode="0.000"/>
    <numFmt numFmtId="173" formatCode="0.00000"/>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6"/>
      <name val="Calibri"/>
      <family val="2"/>
      <scheme val="minor"/>
    </font>
    <font>
      <sz val="16"/>
      <color rgb="FFFF0000"/>
      <name val="Calibri"/>
      <family val="2"/>
      <scheme val="minor"/>
    </font>
    <font>
      <i/>
      <sz val="16"/>
      <color rgb="FFFF0000"/>
      <name val="Calibri"/>
      <family val="2"/>
      <scheme val="minor"/>
    </font>
    <font>
      <b/>
      <sz val="10"/>
      <name val="Calibri"/>
      <family val="2"/>
      <scheme val="minor"/>
    </font>
    <font>
      <b/>
      <sz val="10"/>
      <color indexed="10"/>
      <name val="Calibri"/>
      <family val="2"/>
      <scheme val="minor"/>
    </font>
    <font>
      <sz val="10"/>
      <color rgb="FFFF0000"/>
      <name val="Calibri"/>
      <family val="2"/>
      <scheme val="minor"/>
    </font>
    <font>
      <i/>
      <sz val="8"/>
      <color rgb="FFFF0000"/>
      <name val="Calibri"/>
      <family val="2"/>
      <scheme val="minor"/>
    </font>
    <font>
      <sz val="10"/>
      <name val="Calibri"/>
      <family val="2"/>
      <scheme val="minor"/>
    </font>
    <font>
      <sz val="8"/>
      <color rgb="FFFF0000"/>
      <name val="Calibri"/>
      <family val="2"/>
      <scheme val="minor"/>
    </font>
    <font>
      <u/>
      <sz val="10"/>
      <color rgb="FFFF0000"/>
      <name val="Calibri"/>
      <family val="2"/>
      <scheme val="minor"/>
    </font>
    <font>
      <b/>
      <sz val="12"/>
      <color indexed="9"/>
      <name val="Calibri"/>
      <family val="2"/>
      <scheme val="minor"/>
    </font>
    <font>
      <b/>
      <sz val="14"/>
      <color indexed="9"/>
      <name val="Calibri"/>
      <family val="2"/>
      <scheme val="minor"/>
    </font>
    <font>
      <sz val="12"/>
      <color rgb="FFFF0000"/>
      <name val="Calibri"/>
      <family val="2"/>
      <scheme val="minor"/>
    </font>
    <font>
      <sz val="12"/>
      <name val="Calibri"/>
      <family val="2"/>
      <scheme val="minor"/>
    </font>
    <font>
      <sz val="10"/>
      <color indexed="12"/>
      <name val="Calibri"/>
      <family val="2"/>
      <scheme val="minor"/>
    </font>
    <font>
      <u/>
      <sz val="7.5"/>
      <color indexed="12"/>
      <name val="Arial"/>
      <family val="2"/>
    </font>
    <font>
      <u/>
      <sz val="12"/>
      <color rgb="FFFF0000"/>
      <name val="Calibri"/>
      <family val="2"/>
      <scheme val="minor"/>
    </font>
    <font>
      <sz val="12"/>
      <color indexed="12"/>
      <name val="Calibri"/>
      <family val="2"/>
      <scheme val="minor"/>
    </font>
    <font>
      <b/>
      <sz val="12"/>
      <name val="Calibri"/>
      <family val="2"/>
      <scheme val="minor"/>
    </font>
    <font>
      <sz val="14"/>
      <color rgb="FFFF0000"/>
      <name val="Calibri"/>
      <family val="2"/>
      <scheme val="minor"/>
    </font>
    <font>
      <b/>
      <sz val="14"/>
      <color indexed="10"/>
      <name val="Calibri"/>
      <family val="2"/>
      <scheme val="minor"/>
    </font>
    <font>
      <b/>
      <sz val="12"/>
      <color indexed="10"/>
      <name val="Calibri"/>
      <family val="2"/>
      <scheme val="minor"/>
    </font>
    <font>
      <sz val="11"/>
      <color rgb="FF3333FF"/>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0"/>
      <name val="Calibri"/>
      <family val="2"/>
      <scheme val="minor"/>
    </font>
    <font>
      <b/>
      <sz val="12"/>
      <color theme="1"/>
      <name val="Calibri"/>
      <family val="2"/>
      <scheme val="minor"/>
    </font>
    <font>
      <b/>
      <sz val="14"/>
      <color rgb="FF3333FF"/>
      <name val="Calibri"/>
      <family val="2"/>
      <scheme val="minor"/>
    </font>
    <font>
      <sz val="14"/>
      <color rgb="FF3333FF"/>
      <name val="Calibri"/>
      <family val="2"/>
      <scheme val="minor"/>
    </font>
    <font>
      <b/>
      <sz val="10"/>
      <color rgb="FF3333FF"/>
      <name val="Calibri"/>
      <family val="2"/>
      <scheme val="minor"/>
    </font>
    <font>
      <b/>
      <sz val="14"/>
      <color theme="1"/>
      <name val="Calibri"/>
      <family val="2"/>
      <scheme val="minor"/>
    </font>
    <font>
      <b/>
      <sz val="14"/>
      <name val="Calibri"/>
      <family val="2"/>
      <scheme val="minor"/>
    </font>
    <font>
      <sz val="12"/>
      <color theme="1"/>
      <name val="Calibri"/>
      <family val="2"/>
      <scheme val="minor"/>
    </font>
    <font>
      <sz val="14"/>
      <name val="Calibri"/>
      <family val="2"/>
      <scheme val="minor"/>
    </font>
    <font>
      <b/>
      <u/>
      <sz val="18"/>
      <name val="Calibri"/>
      <family val="2"/>
      <scheme val="minor"/>
    </font>
    <font>
      <b/>
      <sz val="18"/>
      <name val="Calibri"/>
      <family val="2"/>
      <scheme val="minor"/>
    </font>
    <font>
      <b/>
      <sz val="11"/>
      <name val="Calibri"/>
      <family val="2"/>
      <scheme val="minor"/>
    </font>
    <font>
      <b/>
      <u/>
      <sz val="16"/>
      <name val="Calibri"/>
      <family val="2"/>
      <scheme val="minor"/>
    </font>
    <font>
      <sz val="11"/>
      <name val="Calibri"/>
      <family val="2"/>
      <scheme val="minor"/>
    </font>
    <font>
      <b/>
      <sz val="12"/>
      <color rgb="FF3333FF"/>
      <name val="Calibri"/>
      <family val="2"/>
      <scheme val="minor"/>
    </font>
    <font>
      <sz val="11"/>
      <color indexed="12"/>
      <name val="Calibri"/>
      <family val="2"/>
      <scheme val="minor"/>
    </font>
    <font>
      <b/>
      <sz val="11"/>
      <color indexed="9"/>
      <name val="Calibri"/>
      <family val="2"/>
      <scheme val="minor"/>
    </font>
    <font>
      <u/>
      <sz val="12"/>
      <color indexed="12"/>
      <name val="Calibri"/>
      <family val="2"/>
      <scheme val="minor"/>
    </font>
    <font>
      <b/>
      <sz val="16"/>
      <color indexed="12"/>
      <name val="Calibri"/>
      <family val="2"/>
      <scheme val="minor"/>
    </font>
    <font>
      <b/>
      <sz val="16"/>
      <color indexed="9"/>
      <name val="Calibri"/>
      <family val="2"/>
      <scheme val="minor"/>
    </font>
    <font>
      <b/>
      <sz val="13"/>
      <color rgb="FFFF0000"/>
      <name val="Calibri"/>
      <family val="2"/>
      <scheme val="minor"/>
    </font>
    <font>
      <sz val="11"/>
      <color rgb="FF9C6500"/>
      <name val="Calibri"/>
      <family val="2"/>
      <scheme val="minor"/>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FFEB9C"/>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18" fillId="0" borderId="0" applyNumberFormat="0" applyFill="0" applyBorder="0" applyAlignment="0" applyProtection="0">
      <alignment vertical="top"/>
      <protection locked="0"/>
    </xf>
    <xf numFmtId="0" fontId="50" fillId="6" borderId="0" applyNumberFormat="0" applyBorder="0" applyAlignment="0" applyProtection="0"/>
  </cellStyleXfs>
  <cellXfs count="242">
    <xf numFmtId="0" fontId="0" fillId="0" borderId="0" xfId="0"/>
    <xf numFmtId="0" fontId="4" fillId="0" borderId="0" xfId="0" applyFont="1" applyProtection="1"/>
    <xf numFmtId="0" fontId="5" fillId="0" borderId="0" xfId="0" applyFont="1" applyProtection="1"/>
    <xf numFmtId="0" fontId="6" fillId="0" borderId="0" xfId="0" applyFont="1" applyAlignment="1" applyProtection="1">
      <alignment horizontal="center"/>
    </xf>
    <xf numFmtId="0" fontId="8" fillId="0" borderId="0" xfId="0" applyFont="1" applyProtection="1"/>
    <xf numFmtId="0" fontId="9" fillId="0" borderId="0" xfId="0" applyFont="1" applyProtection="1"/>
    <xf numFmtId="43" fontId="10" fillId="0" borderId="0" xfId="1" applyFont="1" applyAlignment="1" applyProtection="1">
      <alignment horizontal="right"/>
    </xf>
    <xf numFmtId="15" fontId="6" fillId="0" borderId="0" xfId="0" applyNumberFormat="1" applyFont="1" applyAlignment="1" applyProtection="1">
      <alignment horizontal="center"/>
    </xf>
    <xf numFmtId="164" fontId="8" fillId="0" borderId="0" xfId="0" applyNumberFormat="1" applyFont="1" applyProtection="1"/>
    <xf numFmtId="0" fontId="11" fillId="0" borderId="0" xfId="0" applyFont="1" applyProtection="1"/>
    <xf numFmtId="165" fontId="10" fillId="0" borderId="0" xfId="1" applyNumberFormat="1" applyFont="1" applyAlignment="1" applyProtection="1">
      <alignment horizontal="right"/>
    </xf>
    <xf numFmtId="0" fontId="12" fillId="0" borderId="0" xfId="0" applyFont="1" applyAlignment="1" applyProtection="1">
      <alignment horizontal="center"/>
    </xf>
    <xf numFmtId="0" fontId="8" fillId="0" borderId="0" xfId="0" applyFont="1" applyAlignment="1" applyProtection="1">
      <alignment horizontal="center"/>
    </xf>
    <xf numFmtId="0" fontId="15" fillId="0" borderId="0" xfId="0" applyFont="1" applyProtection="1"/>
    <xf numFmtId="166" fontId="8" fillId="0" borderId="0" xfId="0" applyNumberFormat="1" applyFont="1" applyProtection="1"/>
    <xf numFmtId="1" fontId="16" fillId="0" borderId="4" xfId="1" applyNumberFormat="1" applyFont="1" applyBorder="1" applyAlignment="1" applyProtection="1">
      <alignment horizontal="center"/>
    </xf>
    <xf numFmtId="1" fontId="16" fillId="0" borderId="4" xfId="1" applyNumberFormat="1" applyFont="1" applyFill="1" applyBorder="1" applyAlignment="1" applyProtection="1">
      <alignment horizontal="center"/>
    </xf>
    <xf numFmtId="0" fontId="19" fillId="0" borderId="0" xfId="0" applyFont="1" applyAlignment="1" applyProtection="1">
      <alignment horizontal="center"/>
    </xf>
    <xf numFmtId="49" fontId="20" fillId="0" borderId="0" xfId="0" applyNumberFormat="1" applyFont="1" applyBorder="1" applyAlignment="1" applyProtection="1">
      <alignment horizontal="center"/>
      <protection locked="0"/>
    </xf>
    <xf numFmtId="0" fontId="12" fillId="0" borderId="0" xfId="0" applyFont="1" applyProtection="1"/>
    <xf numFmtId="164" fontId="8" fillId="0" borderId="0" xfId="0" applyNumberFormat="1" applyFont="1" applyAlignment="1" applyProtection="1">
      <alignment horizontal="center"/>
    </xf>
    <xf numFmtId="43" fontId="3" fillId="0" borderId="0" xfId="1" applyFont="1" applyFill="1" applyBorder="1" applyAlignment="1" applyProtection="1"/>
    <xf numFmtId="2" fontId="8" fillId="0" borderId="0" xfId="0" applyNumberFormat="1" applyFont="1" applyProtection="1"/>
    <xf numFmtId="170" fontId="16" fillId="0" borderId="6" xfId="1" applyNumberFormat="1" applyFont="1" applyBorder="1" applyAlignment="1" applyProtection="1">
      <alignment horizontal="right"/>
    </xf>
    <xf numFmtId="43" fontId="21" fillId="0" borderId="9" xfId="1" applyFont="1" applyBorder="1" applyAlignment="1" applyProtection="1">
      <alignment horizontal="left" indent="15"/>
    </xf>
    <xf numFmtId="0" fontId="15" fillId="0" borderId="0" xfId="0" applyFont="1" applyAlignment="1" applyProtection="1">
      <alignment horizontal="center"/>
    </xf>
    <xf numFmtId="0" fontId="15" fillId="0" borderId="0" xfId="0" applyFont="1" applyAlignment="1" applyProtection="1">
      <alignment horizontal="left"/>
    </xf>
    <xf numFmtId="0" fontId="22" fillId="0" borderId="0" xfId="0" applyFont="1" applyAlignment="1" applyProtection="1">
      <alignment horizontal="center"/>
    </xf>
    <xf numFmtId="0" fontId="22" fillId="0" borderId="0" xfId="0" applyFont="1" applyAlignment="1" applyProtection="1">
      <alignment horizontal="left"/>
    </xf>
    <xf numFmtId="0" fontId="22" fillId="0" borderId="0" xfId="0" applyFont="1" applyProtection="1"/>
    <xf numFmtId="0" fontId="0" fillId="0" borderId="0" xfId="0" applyProtection="1"/>
    <xf numFmtId="0" fontId="30" fillId="0" borderId="10" xfId="0" applyFont="1" applyBorder="1" applyAlignment="1" applyProtection="1">
      <alignment horizontal="center" vertical="center"/>
    </xf>
    <xf numFmtId="0" fontId="30" fillId="0" borderId="10" xfId="0" applyFont="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0" fillId="4" borderId="12" xfId="0" applyFill="1" applyBorder="1" applyProtection="1"/>
    <xf numFmtId="0" fontId="0" fillId="4" borderId="11" xfId="0" applyFill="1" applyBorder="1" applyProtection="1"/>
    <xf numFmtId="0" fontId="0" fillId="4" borderId="13" xfId="0" applyFill="1" applyBorder="1" applyProtection="1"/>
    <xf numFmtId="171" fontId="25" fillId="0" borderId="10" xfId="0" applyNumberFormat="1" applyFont="1" applyBorder="1" applyProtection="1">
      <protection locked="0"/>
    </xf>
    <xf numFmtId="164" fontId="8" fillId="0" borderId="0" xfId="0" applyNumberFormat="1" applyFont="1" applyAlignment="1" applyProtection="1">
      <alignment horizontal="left"/>
    </xf>
    <xf numFmtId="43" fontId="33" fillId="0" borderId="0" xfId="1" applyFont="1" applyBorder="1" applyAlignment="1" applyProtection="1">
      <alignment horizontal="right"/>
    </xf>
    <xf numFmtId="1" fontId="16" fillId="0" borderId="4" xfId="0" applyNumberFormat="1" applyFont="1" applyBorder="1" applyAlignment="1" applyProtection="1">
      <alignment horizontal="center"/>
    </xf>
    <xf numFmtId="1" fontId="16" fillId="0" borderId="7" xfId="1" applyNumberFormat="1" applyFont="1" applyBorder="1" applyAlignment="1" applyProtection="1">
      <alignment horizontal="center"/>
    </xf>
    <xf numFmtId="3" fontId="3" fillId="0" borderId="0" xfId="1" applyNumberFormat="1" applyFont="1" applyBorder="1" applyAlignment="1" applyProtection="1">
      <alignment horizontal="center"/>
    </xf>
    <xf numFmtId="170" fontId="21" fillId="0" borderId="4" xfId="0" applyNumberFormat="1" applyFont="1" applyBorder="1" applyAlignment="1" applyProtection="1">
      <alignment horizontal="center"/>
    </xf>
    <xf numFmtId="43" fontId="16" fillId="0" borderId="0" xfId="1" applyFont="1" applyBorder="1" applyAlignment="1" applyProtection="1">
      <alignment horizontal="left" indent="15"/>
    </xf>
    <xf numFmtId="170" fontId="32" fillId="0" borderId="0" xfId="0" applyNumberFormat="1" applyFont="1" applyBorder="1" applyAlignment="1" applyProtection="1">
      <alignment horizontal="center"/>
      <protection locked="0"/>
    </xf>
    <xf numFmtId="3" fontId="3" fillId="4" borderId="5" xfId="0" applyNumberFormat="1" applyFont="1" applyFill="1" applyBorder="1" applyAlignment="1" applyProtection="1">
      <alignment horizontal="center"/>
    </xf>
    <xf numFmtId="170" fontId="16" fillId="4" borderId="5" xfId="0" applyNumberFormat="1" applyFont="1" applyFill="1" applyBorder="1" applyAlignment="1" applyProtection="1">
      <alignment horizontal="center"/>
    </xf>
    <xf numFmtId="170" fontId="21" fillId="4" borderId="5" xfId="0" applyNumberFormat="1" applyFont="1" applyFill="1" applyBorder="1" applyAlignment="1" applyProtection="1">
      <alignment horizontal="center"/>
    </xf>
    <xf numFmtId="43" fontId="0" fillId="0" borderId="0" xfId="0" applyNumberFormat="1" applyProtection="1"/>
    <xf numFmtId="43" fontId="21" fillId="0" borderId="0" xfId="1" applyFont="1" applyBorder="1" applyAlignment="1" applyProtection="1">
      <alignment horizontal="left" indent="15"/>
    </xf>
    <xf numFmtId="170" fontId="21" fillId="0" borderId="0" xfId="0" applyNumberFormat="1" applyFont="1" applyBorder="1" applyAlignment="1" applyProtection="1">
      <alignment horizontal="center"/>
    </xf>
    <xf numFmtId="43" fontId="16" fillId="0" borderId="0" xfId="1" applyFont="1" applyBorder="1" applyAlignment="1" applyProtection="1">
      <alignment horizontal="right" indent="15"/>
    </xf>
    <xf numFmtId="0" fontId="38" fillId="0" borderId="0" xfId="0" applyFont="1" applyAlignment="1" applyProtection="1">
      <alignment horizontal="center"/>
    </xf>
    <xf numFmtId="0" fontId="33" fillId="0" borderId="0" xfId="0" applyFont="1" applyFill="1" applyBorder="1" applyAlignment="1" applyProtection="1">
      <alignment horizontal="center"/>
      <protection locked="0"/>
    </xf>
    <xf numFmtId="0" fontId="27" fillId="0" borderId="0" xfId="0" applyFont="1" applyProtection="1"/>
    <xf numFmtId="0" fontId="28" fillId="0" borderId="0" xfId="0" applyFont="1" applyProtection="1"/>
    <xf numFmtId="0" fontId="2" fillId="0" borderId="0" xfId="0" applyFont="1" applyProtection="1"/>
    <xf numFmtId="0" fontId="0" fillId="0" borderId="0" xfId="0" applyAlignment="1" applyProtection="1">
      <alignment vertical="center"/>
    </xf>
    <xf numFmtId="0" fontId="8" fillId="0" borderId="0" xfId="0" applyFont="1" applyFill="1" applyProtection="1"/>
    <xf numFmtId="1" fontId="13" fillId="2" borderId="1" xfId="1" applyNumberFormat="1" applyFont="1" applyFill="1" applyBorder="1" applyAlignment="1" applyProtection="1">
      <alignment horizontal="center"/>
    </xf>
    <xf numFmtId="170" fontId="13" fillId="2" borderId="2" xfId="0" applyNumberFormat="1" applyFont="1" applyFill="1" applyBorder="1" applyAlignment="1" applyProtection="1">
      <alignment horizontal="center"/>
    </xf>
    <xf numFmtId="1" fontId="13" fillId="4" borderId="4" xfId="1" applyNumberFormat="1" applyFont="1" applyFill="1" applyBorder="1" applyAlignment="1" applyProtection="1">
      <alignment horizontal="center"/>
    </xf>
    <xf numFmtId="0" fontId="10" fillId="0" borderId="6" xfId="0" applyFont="1" applyBorder="1" applyAlignment="1" applyProtection="1">
      <alignment horizontal="center"/>
    </xf>
    <xf numFmtId="170" fontId="35" fillId="0" borderId="0" xfId="0" applyNumberFormat="1" applyFont="1" applyBorder="1" applyAlignment="1" applyProtection="1">
      <alignment horizontal="center"/>
    </xf>
    <xf numFmtId="1" fontId="43" fillId="0" borderId="4" xfId="0" applyNumberFormat="1" applyFont="1" applyFill="1" applyBorder="1" applyAlignment="1" applyProtection="1">
      <alignment horizontal="right"/>
    </xf>
    <xf numFmtId="1" fontId="10" fillId="0" borderId="0" xfId="0" applyNumberFormat="1" applyFont="1" applyAlignment="1" applyProtection="1">
      <alignment horizontal="center"/>
    </xf>
    <xf numFmtId="0" fontId="10" fillId="0" borderId="0" xfId="0" applyFont="1" applyProtection="1"/>
    <xf numFmtId="0" fontId="10" fillId="0" borderId="0" xfId="0" applyFont="1" applyAlignment="1" applyProtection="1">
      <alignment horizontal="center"/>
    </xf>
    <xf numFmtId="43" fontId="42" fillId="0" borderId="0" xfId="1" applyFont="1" applyBorder="1" applyAlignment="1" applyProtection="1">
      <alignment vertical="top" wrapText="1"/>
    </xf>
    <xf numFmtId="43" fontId="42" fillId="0" borderId="0" xfId="1" applyFont="1" applyBorder="1" applyAlignment="1" applyProtection="1">
      <alignment horizontal="left" indent="15"/>
    </xf>
    <xf numFmtId="43" fontId="40" fillId="0" borderId="0" xfId="1" applyFont="1" applyBorder="1" applyAlignment="1" applyProtection="1">
      <alignment horizontal="right"/>
    </xf>
    <xf numFmtId="0" fontId="25" fillId="0" borderId="0" xfId="0" applyFont="1" applyAlignment="1" applyProtection="1">
      <alignment horizontal="center"/>
      <protection locked="0"/>
    </xf>
    <xf numFmtId="168" fontId="44" fillId="0" borderId="0" xfId="1" applyNumberFormat="1" applyFont="1" applyBorder="1" applyAlignment="1" applyProtection="1">
      <alignment horizontal="center"/>
      <protection locked="0"/>
    </xf>
    <xf numFmtId="169" fontId="44" fillId="0" borderId="5" xfId="0" applyNumberFormat="1" applyFont="1" applyFill="1" applyBorder="1" applyAlignment="1" applyProtection="1">
      <alignment horizontal="center"/>
      <protection locked="0"/>
    </xf>
    <xf numFmtId="169" fontId="44" fillId="0" borderId="8" xfId="0" applyNumberFormat="1" applyFont="1" applyBorder="1" applyAlignment="1" applyProtection="1">
      <alignment horizontal="center"/>
      <protection locked="0"/>
    </xf>
    <xf numFmtId="49" fontId="20" fillId="0" borderId="0" xfId="1" applyNumberFormat="1" applyFont="1" applyBorder="1" applyAlignment="1" applyProtection="1">
      <alignment horizontal="center"/>
      <protection locked="0"/>
    </xf>
    <xf numFmtId="49" fontId="46" fillId="0" borderId="0" xfId="2" applyNumberFormat="1" applyFont="1" applyBorder="1" applyAlignment="1" applyProtection="1">
      <alignment horizontal="center"/>
      <protection locked="0"/>
    </xf>
    <xf numFmtId="167" fontId="20" fillId="0" borderId="0" xfId="0" applyNumberFormat="1" applyFont="1" applyBorder="1" applyAlignment="1" applyProtection="1">
      <alignment horizontal="center"/>
      <protection locked="0"/>
    </xf>
    <xf numFmtId="3" fontId="13" fillId="2" borderId="3" xfId="0" applyNumberFormat="1" applyFont="1" applyFill="1" applyBorder="1" applyAlignment="1" applyProtection="1">
      <alignment horizontal="center"/>
    </xf>
    <xf numFmtId="1" fontId="3" fillId="4" borderId="4" xfId="1" applyNumberFormat="1" applyFont="1" applyFill="1" applyBorder="1" applyAlignment="1" applyProtection="1">
      <alignment horizontal="center"/>
    </xf>
    <xf numFmtId="1" fontId="10" fillId="4" borderId="4" xfId="1" applyNumberFormat="1" applyFont="1" applyFill="1" applyBorder="1" applyAlignment="1" applyProtection="1">
      <alignment horizontal="center"/>
    </xf>
    <xf numFmtId="1" fontId="6" fillId="4" borderId="4" xfId="1" applyNumberFormat="1" applyFont="1" applyFill="1" applyBorder="1" applyAlignment="1" applyProtection="1">
      <alignment horizontal="center"/>
    </xf>
    <xf numFmtId="1" fontId="23" fillId="0" borderId="7" xfId="0" applyNumberFormat="1" applyFont="1" applyBorder="1" applyAlignment="1" applyProtection="1">
      <alignment horizontal="center"/>
    </xf>
    <xf numFmtId="170" fontId="24" fillId="0" borderId="6" xfId="0" applyNumberFormat="1" applyFont="1" applyBorder="1" applyAlignment="1" applyProtection="1">
      <alignment horizontal="center"/>
    </xf>
    <xf numFmtId="170" fontId="24" fillId="0" borderId="8" xfId="0" applyNumberFormat="1" applyFont="1" applyBorder="1" applyAlignment="1" applyProtection="1">
      <alignment horizontal="center"/>
    </xf>
    <xf numFmtId="168" fontId="13" fillId="2" borderId="2" xfId="1" applyNumberFormat="1" applyFont="1" applyFill="1" applyBorder="1" applyAlignment="1" applyProtection="1">
      <alignment horizontal="center"/>
    </xf>
    <xf numFmtId="168" fontId="45" fillId="4" borderId="0" xfId="1" applyNumberFormat="1" applyFont="1" applyFill="1" applyBorder="1" applyAlignment="1" applyProtection="1">
      <alignment horizontal="center"/>
    </xf>
    <xf numFmtId="3" fontId="45" fillId="4" borderId="5" xfId="0" applyNumberFormat="1" applyFont="1" applyFill="1" applyBorder="1" applyAlignment="1" applyProtection="1">
      <alignment horizontal="center"/>
    </xf>
    <xf numFmtId="1" fontId="10" fillId="3" borderId="4" xfId="1" applyNumberFormat="1" applyFont="1" applyFill="1" applyBorder="1" applyAlignment="1" applyProtection="1">
      <alignment horizontal="center"/>
    </xf>
    <xf numFmtId="43" fontId="42" fillId="0" borderId="0" xfId="1" applyFont="1" applyBorder="1" applyAlignment="1" applyProtection="1">
      <alignment horizontal="right"/>
    </xf>
    <xf numFmtId="3" fontId="42" fillId="3" borderId="5" xfId="0" applyNumberFormat="1" applyFont="1" applyFill="1" applyBorder="1" applyAlignment="1" applyProtection="1">
      <alignment horizontal="center"/>
    </xf>
    <xf numFmtId="1" fontId="10" fillId="3" borderId="7" xfId="1" applyNumberFormat="1" applyFont="1" applyFill="1" applyBorder="1" applyAlignment="1" applyProtection="1">
      <alignment horizontal="center"/>
    </xf>
    <xf numFmtId="1" fontId="10" fillId="3" borderId="0" xfId="1" applyNumberFormat="1" applyFont="1" applyFill="1" applyBorder="1" applyAlignment="1" applyProtection="1">
      <alignment horizontal="center"/>
    </xf>
    <xf numFmtId="168" fontId="44" fillId="3" borderId="0" xfId="1" applyNumberFormat="1" applyFont="1" applyFill="1" applyBorder="1" applyAlignment="1" applyProtection="1">
      <alignment horizontal="center"/>
    </xf>
    <xf numFmtId="3" fontId="10" fillId="3" borderId="5" xfId="0" applyNumberFormat="1" applyFont="1" applyFill="1" applyBorder="1" applyAlignment="1" applyProtection="1">
      <alignment horizontal="center"/>
    </xf>
    <xf numFmtId="43" fontId="3" fillId="0" borderId="0" xfId="1" applyFont="1" applyAlignment="1" applyProtection="1">
      <alignment horizontal="right"/>
    </xf>
    <xf numFmtId="43" fontId="3" fillId="0" borderId="0" xfId="1"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center"/>
    </xf>
    <xf numFmtId="43" fontId="7" fillId="0" borderId="0" xfId="1" applyFont="1" applyAlignment="1" applyProtection="1">
      <alignment horizontal="right"/>
    </xf>
    <xf numFmtId="43" fontId="6" fillId="0" borderId="0" xfId="1" applyFont="1" applyAlignment="1" applyProtection="1">
      <alignment horizontal="center"/>
    </xf>
    <xf numFmtId="43" fontId="6" fillId="0" borderId="0" xfId="1" applyFont="1" applyAlignment="1" applyProtection="1">
      <alignment horizontal="right"/>
    </xf>
    <xf numFmtId="0" fontId="25" fillId="0" borderId="10" xfId="0" applyFont="1" applyBorder="1" applyProtection="1">
      <protection locked="0"/>
    </xf>
    <xf numFmtId="43" fontId="47" fillId="0" borderId="0" xfId="1" applyFont="1" applyFill="1" applyBorder="1" applyAlignment="1" applyProtection="1">
      <alignment horizontal="center"/>
      <protection locked="0"/>
    </xf>
    <xf numFmtId="49" fontId="47" fillId="0" borderId="6" xfId="0" applyNumberFormat="1" applyFont="1" applyBorder="1" applyAlignment="1" applyProtection="1">
      <alignment horizontal="center"/>
      <protection locked="0"/>
    </xf>
    <xf numFmtId="49" fontId="47" fillId="0" borderId="0" xfId="1" applyNumberFormat="1" applyFont="1" applyBorder="1" applyAlignment="1" applyProtection="1">
      <alignment horizontal="center"/>
      <protection locked="0"/>
    </xf>
    <xf numFmtId="0" fontId="48" fillId="2" borderId="2" xfId="0" applyFont="1" applyFill="1" applyBorder="1" applyAlignment="1" applyProtection="1">
      <alignment horizontal="center"/>
    </xf>
    <xf numFmtId="0" fontId="21" fillId="0" borderId="5" xfId="0" applyFont="1" applyBorder="1" applyAlignment="1" applyProtection="1">
      <alignment horizontal="center" wrapText="1"/>
    </xf>
    <xf numFmtId="1" fontId="10" fillId="4" borderId="19" xfId="0" applyNumberFormat="1" applyFont="1" applyFill="1" applyBorder="1" applyAlignment="1" applyProtection="1">
      <alignment horizontal="center"/>
    </xf>
    <xf numFmtId="43" fontId="35" fillId="0" borderId="16" xfId="1" applyFont="1" applyBorder="1" applyAlignment="1" applyProtection="1">
      <alignment horizontal="left" indent="15"/>
    </xf>
    <xf numFmtId="1" fontId="10" fillId="3" borderId="1" xfId="1" applyNumberFormat="1" applyFont="1" applyFill="1" applyBorder="1" applyAlignment="1" applyProtection="1">
      <alignment horizontal="center"/>
    </xf>
    <xf numFmtId="43" fontId="40" fillId="0" borderId="2" xfId="1" applyFont="1" applyBorder="1" applyAlignment="1" applyProtection="1">
      <alignment horizontal="right"/>
    </xf>
    <xf numFmtId="43" fontId="10" fillId="0" borderId="6" xfId="1" applyFont="1" applyBorder="1" applyProtection="1"/>
    <xf numFmtId="168" fontId="10" fillId="3" borderId="6" xfId="1" applyNumberFormat="1" applyFont="1" applyFill="1" applyBorder="1" applyAlignment="1" applyProtection="1">
      <alignment horizontal="center"/>
    </xf>
    <xf numFmtId="3" fontId="10" fillId="3" borderId="8" xfId="0" applyNumberFormat="1" applyFont="1" applyFill="1" applyBorder="1" applyAlignment="1" applyProtection="1">
      <alignment horizontal="center"/>
    </xf>
    <xf numFmtId="172" fontId="8" fillId="0" borderId="0" xfId="0" applyNumberFormat="1" applyFont="1" applyProtection="1"/>
    <xf numFmtId="0" fontId="36" fillId="0" borderId="0" xfId="0" applyFont="1" applyBorder="1" applyAlignment="1" applyProtection="1">
      <alignment horizontal="left" vertical="center" wrapText="1"/>
    </xf>
    <xf numFmtId="0" fontId="36" fillId="0" borderId="0" xfId="0" applyFont="1" applyBorder="1" applyAlignment="1" applyProtection="1">
      <alignment vertical="center" wrapText="1"/>
    </xf>
    <xf numFmtId="0" fontId="0" fillId="0" borderId="0" xfId="0" applyFill="1" applyBorder="1" applyProtection="1"/>
    <xf numFmtId="170" fontId="16" fillId="0" borderId="5" xfId="0" applyNumberFormat="1" applyFont="1" applyFill="1" applyBorder="1" applyAlignment="1" applyProtection="1">
      <alignment horizontal="center"/>
    </xf>
    <xf numFmtId="0" fontId="31" fillId="0" borderId="4" xfId="0" applyFont="1" applyFill="1" applyBorder="1" applyProtection="1"/>
    <xf numFmtId="0" fontId="23" fillId="0" borderId="7" xfId="0" applyFont="1" applyFill="1" applyBorder="1" applyProtection="1"/>
    <xf numFmtId="43" fontId="42" fillId="0" borderId="0" xfId="1" applyFont="1" applyFill="1" applyBorder="1" applyAlignment="1" applyProtection="1">
      <alignment vertical="top" wrapText="1"/>
    </xf>
    <xf numFmtId="43" fontId="42" fillId="0" borderId="0" xfId="1" applyFont="1" applyFill="1" applyBorder="1" applyProtection="1"/>
    <xf numFmtId="43" fontId="42" fillId="0" borderId="6" xfId="1" applyFont="1" applyFill="1" applyBorder="1" applyProtection="1"/>
    <xf numFmtId="0" fontId="23" fillId="0" borderId="6" xfId="0" applyFont="1" applyFill="1" applyBorder="1" applyAlignment="1" applyProtection="1">
      <alignment horizontal="center"/>
    </xf>
    <xf numFmtId="170" fontId="16" fillId="0" borderId="0" xfId="1" applyNumberFormat="1" applyFont="1" applyFill="1" applyBorder="1" applyAlignment="1" applyProtection="1">
      <alignment horizontal="right"/>
    </xf>
    <xf numFmtId="170" fontId="21" fillId="0" borderId="0" xfId="1" applyNumberFormat="1" applyFont="1" applyFill="1" applyBorder="1" applyAlignment="1" applyProtection="1">
      <alignment horizontal="right"/>
    </xf>
    <xf numFmtId="170" fontId="21" fillId="0" borderId="9" xfId="0" applyNumberFormat="1" applyFont="1" applyFill="1" applyBorder="1" applyAlignment="1" applyProtection="1">
      <alignment horizontal="right"/>
    </xf>
    <xf numFmtId="166" fontId="8" fillId="0" borderId="0" xfId="0" applyNumberFormat="1" applyFont="1" applyFill="1" applyProtection="1"/>
    <xf numFmtId="2" fontId="8" fillId="0" borderId="0" xfId="0" applyNumberFormat="1" applyFont="1" applyFill="1" applyProtection="1"/>
    <xf numFmtId="173" fontId="8" fillId="0" borderId="0" xfId="0" applyNumberFormat="1" applyFont="1" applyFill="1" applyProtection="1"/>
    <xf numFmtId="170" fontId="35" fillId="0" borderId="16" xfId="0" applyNumberFormat="1" applyFont="1" applyFill="1" applyBorder="1" applyAlignment="1" applyProtection="1">
      <alignment horizontal="center"/>
    </xf>
    <xf numFmtId="170" fontId="35" fillId="0" borderId="20" xfId="0" applyNumberFormat="1" applyFont="1" applyFill="1" applyBorder="1" applyAlignment="1" applyProtection="1">
      <alignment horizontal="center"/>
    </xf>
    <xf numFmtId="43" fontId="8" fillId="0" borderId="0" xfId="0" applyNumberFormat="1" applyFont="1" applyFill="1" applyProtection="1"/>
    <xf numFmtId="164" fontId="8" fillId="0" borderId="0" xfId="0" applyNumberFormat="1" applyFont="1" applyFill="1" applyProtection="1"/>
    <xf numFmtId="165" fontId="8" fillId="0" borderId="0" xfId="0" applyNumberFormat="1" applyFont="1" applyFill="1" applyProtection="1"/>
    <xf numFmtId="165" fontId="8" fillId="0" borderId="0" xfId="0" applyNumberFormat="1" applyFont="1" applyFill="1" applyAlignment="1" applyProtection="1">
      <alignment horizontal="left"/>
    </xf>
    <xf numFmtId="0" fontId="15" fillId="0" borderId="0" xfId="0" applyFont="1" applyFill="1" applyProtection="1"/>
    <xf numFmtId="170" fontId="16" fillId="0" borderId="4" xfId="1" applyNumberFormat="1" applyFont="1" applyFill="1" applyBorder="1" applyAlignment="1" applyProtection="1">
      <alignment horizontal="right"/>
    </xf>
    <xf numFmtId="165" fontId="8" fillId="0" borderId="0" xfId="0" applyNumberFormat="1" applyFont="1" applyAlignment="1" applyProtection="1">
      <alignment horizontal="left" vertical="center"/>
    </xf>
    <xf numFmtId="168" fontId="42" fillId="4" borderId="2" xfId="1" applyNumberFormat="1" applyFont="1" applyFill="1" applyBorder="1" applyAlignment="1" applyProtection="1">
      <alignment horizontal="center"/>
    </xf>
    <xf numFmtId="168" fontId="42" fillId="4" borderId="0" xfId="1" applyNumberFormat="1" applyFont="1" applyFill="1" applyBorder="1" applyAlignment="1" applyProtection="1">
      <alignment horizontal="center"/>
    </xf>
    <xf numFmtId="164" fontId="42" fillId="0" borderId="5" xfId="0" applyNumberFormat="1" applyFont="1" applyFill="1" applyBorder="1" applyAlignment="1" applyProtection="1">
      <alignment horizontal="center"/>
    </xf>
    <xf numFmtId="164" fontId="10" fillId="0" borderId="3" xfId="0" applyNumberFormat="1" applyFont="1" applyFill="1" applyBorder="1" applyAlignment="1" applyProtection="1">
      <alignment horizontal="center"/>
    </xf>
    <xf numFmtId="164" fontId="10" fillId="0" borderId="5" xfId="0" applyNumberFormat="1" applyFont="1" applyFill="1" applyBorder="1" applyAlignment="1" applyProtection="1">
      <alignment horizontal="center"/>
    </xf>
    <xf numFmtId="1" fontId="23" fillId="0" borderId="0" xfId="0" applyNumberFormat="1" applyFont="1" applyBorder="1" applyAlignment="1" applyProtection="1">
      <alignment horizontal="center"/>
    </xf>
    <xf numFmtId="0" fontId="23" fillId="0" borderId="0" xfId="0" applyFont="1" applyFill="1" applyBorder="1" applyAlignment="1" applyProtection="1">
      <alignment horizontal="center"/>
    </xf>
    <xf numFmtId="170" fontId="24" fillId="0" borderId="0" xfId="0" applyNumberFormat="1" applyFont="1" applyBorder="1" applyAlignment="1" applyProtection="1">
      <alignment horizontal="center"/>
    </xf>
    <xf numFmtId="43" fontId="14" fillId="2" borderId="2" xfId="1" applyFont="1" applyFill="1" applyBorder="1" applyAlignment="1" applyProtection="1">
      <alignment horizontal="center"/>
    </xf>
    <xf numFmtId="43" fontId="10" fillId="2" borderId="2" xfId="1" applyFont="1" applyFill="1" applyBorder="1" applyAlignment="1" applyProtection="1">
      <alignment horizontal="center"/>
    </xf>
    <xf numFmtId="0" fontId="10" fillId="2" borderId="3" xfId="0" applyFont="1" applyFill="1" applyBorder="1" applyAlignment="1" applyProtection="1">
      <alignment horizontal="center"/>
    </xf>
    <xf numFmtId="0" fontId="16" fillId="4" borderId="5" xfId="0" applyFont="1" applyFill="1" applyBorder="1" applyAlignment="1" applyProtection="1">
      <alignment horizontal="center"/>
    </xf>
    <xf numFmtId="43" fontId="43" fillId="0" borderId="0" xfId="1" applyFont="1" applyFill="1" applyBorder="1" applyAlignment="1" applyProtection="1">
      <alignment horizontal="center"/>
      <protection locked="0"/>
    </xf>
    <xf numFmtId="49" fontId="20" fillId="0" borderId="6" xfId="0" applyNumberFormat="1" applyFont="1" applyBorder="1" applyAlignment="1" applyProtection="1">
      <alignment horizontal="center"/>
      <protection locked="0"/>
    </xf>
    <xf numFmtId="0" fontId="16" fillId="4" borderId="8" xfId="0" applyFont="1" applyFill="1" applyBorder="1" applyAlignment="1" applyProtection="1">
      <alignment horizontal="center"/>
    </xf>
    <xf numFmtId="0" fontId="16" fillId="0" borderId="0" xfId="0" applyFont="1" applyFill="1" applyBorder="1" applyAlignment="1" applyProtection="1">
      <alignment horizontal="center"/>
    </xf>
    <xf numFmtId="0" fontId="8" fillId="0" borderId="0" xfId="0" applyFont="1" applyBorder="1" applyProtection="1"/>
    <xf numFmtId="1" fontId="13" fillId="2" borderId="21" xfId="1" applyNumberFormat="1" applyFont="1" applyFill="1" applyBorder="1" applyAlignment="1" applyProtection="1">
      <alignment horizontal="center"/>
    </xf>
    <xf numFmtId="3" fontId="13" fillId="2" borderId="21" xfId="0" applyNumberFormat="1" applyFont="1" applyFill="1" applyBorder="1" applyAlignment="1" applyProtection="1">
      <alignment horizontal="center"/>
    </xf>
    <xf numFmtId="43" fontId="48" fillId="2" borderId="18" xfId="1" applyFont="1" applyFill="1" applyBorder="1" applyAlignment="1" applyProtection="1">
      <alignment horizontal="center"/>
    </xf>
    <xf numFmtId="3" fontId="13" fillId="2" borderId="18" xfId="1" applyNumberFormat="1" applyFont="1" applyFill="1" applyBorder="1" applyAlignment="1" applyProtection="1">
      <alignment horizontal="center"/>
    </xf>
    <xf numFmtId="1" fontId="16" fillId="0" borderId="7" xfId="1" applyNumberFormat="1" applyFont="1" applyFill="1" applyBorder="1" applyAlignment="1" applyProtection="1">
      <alignment horizontal="center"/>
    </xf>
    <xf numFmtId="168" fontId="25" fillId="4" borderId="0" xfId="1" applyNumberFormat="1" applyFont="1" applyFill="1" applyBorder="1" applyAlignment="1" applyProtection="1">
      <alignment horizontal="center"/>
    </xf>
    <xf numFmtId="43" fontId="42" fillId="0" borderId="0" xfId="1" applyFont="1" applyFill="1" applyBorder="1" applyAlignment="1" applyProtection="1">
      <alignment horizontal="right"/>
    </xf>
    <xf numFmtId="0" fontId="8" fillId="0" borderId="0" xfId="0" applyFont="1" applyBorder="1" applyAlignment="1" applyProtection="1">
      <alignment horizontal="left"/>
    </xf>
    <xf numFmtId="164" fontId="8" fillId="0" borderId="0" xfId="0" applyNumberFormat="1" applyFont="1" applyBorder="1" applyAlignment="1" applyProtection="1">
      <alignment horizontal="left"/>
    </xf>
    <xf numFmtId="1" fontId="3" fillId="0" borderId="0" xfId="1" applyNumberFormat="1" applyFont="1" applyAlignment="1" applyProtection="1">
      <alignment horizontal="center"/>
    </xf>
    <xf numFmtId="1" fontId="6" fillId="0" borderId="0" xfId="1" applyNumberFormat="1" applyFont="1" applyAlignment="1" applyProtection="1">
      <alignment horizontal="center"/>
    </xf>
    <xf numFmtId="43" fontId="6" fillId="0" borderId="0" xfId="1" applyFont="1" applyProtection="1"/>
    <xf numFmtId="1" fontId="10" fillId="0" borderId="0" xfId="1" applyNumberFormat="1" applyFont="1" applyAlignment="1" applyProtection="1">
      <alignment horizontal="center"/>
    </xf>
    <xf numFmtId="43" fontId="10" fillId="0" borderId="0" xfId="1" applyFont="1" applyProtection="1"/>
    <xf numFmtId="43" fontId="10" fillId="0" borderId="0" xfId="1" applyFont="1" applyAlignment="1" applyProtection="1">
      <alignment horizontal="center"/>
    </xf>
    <xf numFmtId="43" fontId="10" fillId="3" borderId="0" xfId="1" applyFont="1" applyFill="1" applyBorder="1" applyProtection="1"/>
    <xf numFmtId="43" fontId="10" fillId="3" borderId="0" xfId="1" applyFont="1" applyFill="1" applyBorder="1" applyAlignment="1" applyProtection="1">
      <alignment horizontal="center"/>
    </xf>
    <xf numFmtId="0" fontId="10" fillId="3" borderId="5" xfId="0" applyFont="1" applyFill="1" applyBorder="1" applyAlignment="1" applyProtection="1">
      <alignment horizontal="center"/>
    </xf>
    <xf numFmtId="43" fontId="16" fillId="3" borderId="0" xfId="1" applyFont="1" applyFill="1" applyBorder="1" applyAlignment="1" applyProtection="1">
      <alignment horizontal="center"/>
    </xf>
    <xf numFmtId="0" fontId="16" fillId="3" borderId="5" xfId="0" applyFont="1" applyFill="1" applyBorder="1" applyAlignment="1" applyProtection="1">
      <alignment horizontal="center"/>
    </xf>
    <xf numFmtId="43" fontId="16" fillId="3" borderId="6" xfId="1" applyFont="1" applyFill="1" applyBorder="1" applyAlignment="1" applyProtection="1">
      <alignment horizontal="center"/>
    </xf>
    <xf numFmtId="0" fontId="16" fillId="3" borderId="8" xfId="0" applyFont="1" applyFill="1" applyBorder="1" applyAlignment="1" applyProtection="1">
      <alignment horizontal="center"/>
    </xf>
    <xf numFmtId="49" fontId="20" fillId="0" borderId="0" xfId="0" applyNumberFormat="1" applyFont="1" applyBorder="1" applyAlignment="1" applyProtection="1">
      <alignment horizontal="center"/>
    </xf>
    <xf numFmtId="43" fontId="16" fillId="0" borderId="0" xfId="1" applyFont="1" applyFill="1" applyBorder="1" applyAlignment="1" applyProtection="1">
      <alignment horizontal="center"/>
    </xf>
    <xf numFmtId="0" fontId="16" fillId="0" borderId="18" xfId="0" applyFont="1" applyFill="1" applyBorder="1" applyAlignment="1" applyProtection="1">
      <alignment horizontal="center"/>
    </xf>
    <xf numFmtId="0" fontId="42" fillId="3" borderId="5" xfId="0" applyFont="1" applyFill="1" applyBorder="1" applyAlignment="1" applyProtection="1">
      <alignment horizontal="center"/>
    </xf>
    <xf numFmtId="169" fontId="42" fillId="3" borderId="5" xfId="0" applyNumberFormat="1" applyFont="1" applyFill="1" applyBorder="1" applyAlignment="1" applyProtection="1">
      <alignment horizontal="center"/>
    </xf>
    <xf numFmtId="168" fontId="44" fillId="3" borderId="6" xfId="1" applyNumberFormat="1" applyFont="1" applyFill="1" applyBorder="1" applyAlignment="1" applyProtection="1">
      <alignment horizontal="center"/>
    </xf>
    <xf numFmtId="168" fontId="17" fillId="0" borderId="0" xfId="1" applyNumberFormat="1" applyFont="1" applyAlignment="1" applyProtection="1">
      <alignment horizontal="center"/>
    </xf>
    <xf numFmtId="3" fontId="10" fillId="0" borderId="0" xfId="0" applyNumberFormat="1" applyFont="1" applyAlignment="1" applyProtection="1">
      <alignment horizontal="center"/>
    </xf>
    <xf numFmtId="1" fontId="10" fillId="0" borderId="0" xfId="1" applyNumberFormat="1" applyFont="1" applyFill="1" applyAlignment="1" applyProtection="1">
      <alignment horizontal="center"/>
    </xf>
    <xf numFmtId="168" fontId="10" fillId="0" borderId="0" xfId="1" applyNumberFormat="1" applyFont="1" applyAlignment="1" applyProtection="1">
      <alignment horizontal="center"/>
    </xf>
    <xf numFmtId="1" fontId="10" fillId="0" borderId="1" xfId="1" applyNumberFormat="1" applyFont="1" applyBorder="1" applyAlignment="1" applyProtection="1">
      <alignment horizontal="center"/>
    </xf>
    <xf numFmtId="43" fontId="10" fillId="0" borderId="2" xfId="1" applyFont="1" applyBorder="1" applyProtection="1"/>
    <xf numFmtId="3" fontId="10" fillId="0" borderId="2" xfId="1" applyNumberFormat="1" applyFont="1" applyBorder="1" applyAlignment="1" applyProtection="1">
      <alignment horizontal="center"/>
    </xf>
    <xf numFmtId="3" fontId="10" fillId="0" borderId="3" xfId="0" applyNumberFormat="1" applyFont="1" applyBorder="1" applyAlignment="1" applyProtection="1">
      <alignment horizontal="center"/>
    </xf>
    <xf numFmtId="43" fontId="16" fillId="4" borderId="0" xfId="1" applyFont="1" applyFill="1" applyBorder="1" applyAlignment="1" applyProtection="1">
      <alignment horizontal="center"/>
    </xf>
    <xf numFmtId="49" fontId="16" fillId="0" borderId="0" xfId="0" applyNumberFormat="1" applyFont="1" applyBorder="1" applyAlignment="1" applyProtection="1">
      <alignment horizontal="center"/>
    </xf>
    <xf numFmtId="43" fontId="16" fillId="4" borderId="6" xfId="1" applyFont="1" applyFill="1" applyBorder="1" applyAlignment="1" applyProtection="1">
      <alignment horizontal="center"/>
    </xf>
    <xf numFmtId="49" fontId="20" fillId="0" borderId="0" xfId="0" applyNumberFormat="1" applyFont="1" applyFill="1" applyBorder="1" applyAlignment="1" applyProtection="1">
      <alignment horizontal="center"/>
    </xf>
    <xf numFmtId="170" fontId="13" fillId="2" borderId="21" xfId="0" applyNumberFormat="1" applyFont="1" applyFill="1" applyBorder="1" applyAlignment="1" applyProtection="1">
      <alignment horizontal="center"/>
    </xf>
    <xf numFmtId="43" fontId="35" fillId="0" borderId="0" xfId="1" applyFont="1" applyBorder="1" applyAlignment="1" applyProtection="1">
      <alignment horizontal="left" indent="15"/>
    </xf>
    <xf numFmtId="0" fontId="10" fillId="0" borderId="0" xfId="0" applyFont="1" applyBorder="1" applyAlignment="1" applyProtection="1">
      <alignment horizontal="center"/>
    </xf>
    <xf numFmtId="0" fontId="23" fillId="0" borderId="6" xfId="0" applyFont="1" applyBorder="1" applyProtection="1"/>
    <xf numFmtId="0" fontId="26" fillId="0" borderId="0" xfId="0" applyFont="1" applyProtection="1"/>
    <xf numFmtId="0" fontId="10" fillId="4" borderId="0" xfId="0" applyFont="1" applyFill="1" applyAlignment="1" applyProtection="1">
      <alignment horizontal="center"/>
    </xf>
    <xf numFmtId="0" fontId="10" fillId="4" borderId="8" xfId="0" applyFont="1" applyFill="1" applyBorder="1" applyAlignment="1" applyProtection="1">
      <alignment horizontal="center"/>
    </xf>
    <xf numFmtId="164" fontId="42" fillId="4" borderId="5" xfId="0" applyNumberFormat="1" applyFont="1" applyFill="1" applyBorder="1" applyAlignment="1" applyProtection="1">
      <alignment horizontal="center"/>
    </xf>
    <xf numFmtId="0" fontId="35" fillId="0" borderId="1" xfId="0" applyFont="1" applyBorder="1" applyAlignment="1" applyProtection="1">
      <alignment horizontal="center"/>
    </xf>
    <xf numFmtId="0" fontId="0" fillId="0" borderId="2" xfId="0" applyFont="1" applyBorder="1" applyProtection="1"/>
    <xf numFmtId="0" fontId="0" fillId="0" borderId="3" xfId="0" applyFont="1" applyBorder="1" applyProtection="1"/>
    <xf numFmtId="0" fontId="37" fillId="0" borderId="4" xfId="0" applyFont="1" applyBorder="1" applyAlignment="1" applyProtection="1">
      <alignment horizontal="center"/>
    </xf>
    <xf numFmtId="0" fontId="0" fillId="0" borderId="0" xfId="0" applyFont="1" applyBorder="1" applyProtection="1"/>
    <xf numFmtId="0" fontId="0" fillId="0" borderId="5" xfId="0" applyFont="1" applyBorder="1" applyProtection="1"/>
    <xf numFmtId="0" fontId="0" fillId="0" borderId="4" xfId="0" applyFont="1" applyBorder="1" applyProtection="1"/>
    <xf numFmtId="0" fontId="6" fillId="0" borderId="0" xfId="0" applyFont="1" applyBorder="1" applyAlignment="1" applyProtection="1">
      <alignment horizontal="center"/>
    </xf>
    <xf numFmtId="0" fontId="6" fillId="0" borderId="5" xfId="0" applyFont="1" applyBorder="1" applyAlignment="1" applyProtection="1">
      <alignment horizontal="center"/>
    </xf>
    <xf numFmtId="0" fontId="6" fillId="0" borderId="4" xfId="0" applyFont="1" applyBorder="1" applyAlignment="1" applyProtection="1">
      <alignment wrapText="1"/>
    </xf>
    <xf numFmtId="0" fontId="0" fillId="0" borderId="4" xfId="0" applyBorder="1" applyProtection="1"/>
    <xf numFmtId="0" fontId="24" fillId="0" borderId="5" xfId="0" applyFont="1" applyBorder="1" applyProtection="1"/>
    <xf numFmtId="0" fontId="0" fillId="0" borderId="0" xfId="0" applyFont="1" applyProtection="1"/>
    <xf numFmtId="43" fontId="42" fillId="0" borderId="0" xfId="1" applyFont="1" applyFill="1" applyBorder="1" applyAlignment="1" applyProtection="1">
      <alignment horizontal="left" indent="15"/>
    </xf>
    <xf numFmtId="0" fontId="35" fillId="0" borderId="0" xfId="0" applyFont="1" applyBorder="1" applyAlignment="1" applyProtection="1">
      <alignment horizontal="center"/>
    </xf>
    <xf numFmtId="170" fontId="25" fillId="0" borderId="10" xfId="0" applyNumberFormat="1" applyFont="1" applyBorder="1" applyProtection="1">
      <protection locked="0"/>
    </xf>
    <xf numFmtId="0" fontId="25" fillId="0" borderId="10" xfId="0" applyFont="1" applyBorder="1" applyProtection="1"/>
    <xf numFmtId="171" fontId="25" fillId="0" borderId="10" xfId="0" applyNumberFormat="1" applyFont="1" applyBorder="1" applyProtection="1"/>
    <xf numFmtId="170" fontId="0" fillId="0" borderId="10" xfId="0" applyNumberFormat="1" applyBorder="1" applyProtection="1"/>
    <xf numFmtId="0" fontId="25" fillId="0" borderId="0" xfId="0" applyFont="1" applyBorder="1" applyProtection="1"/>
    <xf numFmtId="171" fontId="25" fillId="0" borderId="0" xfId="0" applyNumberFormat="1" applyFont="1" applyBorder="1" applyProtection="1"/>
    <xf numFmtId="170" fontId="0" fillId="0" borderId="0" xfId="0" applyNumberFormat="1" applyBorder="1" applyProtection="1"/>
    <xf numFmtId="43" fontId="48" fillId="2" borderId="2" xfId="1" applyFont="1" applyFill="1" applyBorder="1" applyAlignment="1" applyProtection="1">
      <alignment horizontal="center"/>
    </xf>
    <xf numFmtId="43" fontId="42" fillId="0" borderId="0" xfId="3" applyNumberFormat="1" applyFont="1" applyFill="1" applyAlignment="1" applyProtection="1">
      <alignment horizontal="right"/>
    </xf>
    <xf numFmtId="1" fontId="49" fillId="0" borderId="2" xfId="1" applyNumberFormat="1" applyFont="1" applyFill="1" applyBorder="1" applyAlignment="1" applyProtection="1">
      <alignment horizontal="center"/>
    </xf>
    <xf numFmtId="43" fontId="48" fillId="2" borderId="1" xfId="1" applyFont="1" applyFill="1" applyBorder="1" applyAlignment="1" applyProtection="1">
      <alignment horizontal="center"/>
    </xf>
    <xf numFmtId="43" fontId="48" fillId="2" borderId="2" xfId="1" applyFont="1" applyFill="1" applyBorder="1" applyAlignment="1" applyProtection="1">
      <alignment horizontal="center"/>
    </xf>
    <xf numFmtId="43" fontId="48" fillId="2" borderId="3" xfId="1" applyFont="1" applyFill="1" applyBorder="1" applyAlignment="1" applyProtection="1">
      <alignment horizontal="center"/>
    </xf>
    <xf numFmtId="0" fontId="36" fillId="0" borderId="15" xfId="0" applyFont="1" applyBorder="1" applyAlignment="1" applyProtection="1">
      <alignment horizontal="left" vertical="center" wrapText="1"/>
    </xf>
    <xf numFmtId="0" fontId="36" fillId="0" borderId="16" xfId="0" applyFont="1" applyBorder="1" applyAlignment="1" applyProtection="1">
      <alignment vertical="center" wrapText="1"/>
    </xf>
    <xf numFmtId="0" fontId="36" fillId="0" borderId="17" xfId="0" applyFont="1" applyBorder="1" applyAlignment="1" applyProtection="1">
      <alignment vertical="center" wrapText="1"/>
    </xf>
    <xf numFmtId="0" fontId="29" fillId="5" borderId="14" xfId="0" applyFont="1" applyFill="1" applyBorder="1" applyAlignment="1" applyProtection="1">
      <alignment horizontal="center"/>
    </xf>
    <xf numFmtId="0" fontId="34" fillId="0" borderId="7" xfId="0" applyFont="1" applyBorder="1" applyAlignment="1" applyProtection="1">
      <alignment horizontal="center" wrapText="1"/>
    </xf>
    <xf numFmtId="0" fontId="34" fillId="0" borderId="6" xfId="0" applyFont="1" applyBorder="1" applyAlignment="1" applyProtection="1">
      <alignment horizontal="center" wrapText="1"/>
    </xf>
    <xf numFmtId="0" fontId="34" fillId="0" borderId="8" xfId="0" applyFont="1" applyBorder="1" applyAlignment="1" applyProtection="1">
      <alignment horizontal="center" wrapText="1"/>
    </xf>
  </cellXfs>
  <cellStyles count="4">
    <cellStyle name="Comma" xfId="1" builtinId="3"/>
    <cellStyle name="Hyperlink" xfId="2" builtinId="8"/>
    <cellStyle name="Neutral" xfId="3" builtinId="28"/>
    <cellStyle name="Normal" xfId="0" builtinId="0"/>
  </cellStyles>
  <dxfs count="1">
    <dxf>
      <font>
        <color auto="1"/>
      </font>
      <fill>
        <patternFill patternType="solid">
          <bgColor theme="1"/>
        </patternFill>
      </fill>
    </dxf>
  </dxfs>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0</xdr:rowOff>
    </xdr:from>
    <xdr:to>
      <xdr:col>1</xdr:col>
      <xdr:colOff>1828800</xdr:colOff>
      <xdr:row>41</xdr:row>
      <xdr:rowOff>241300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flipV="1">
          <a:off x="0" y="10477500"/>
          <a:ext cx="3810000" cy="176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200" b="1" i="0" u="sng" strike="noStrike" baseline="0">
              <a:solidFill>
                <a:srgbClr val="000000"/>
              </a:solidFill>
              <a:latin typeface="+mn-lt"/>
              <a:cs typeface="Arial"/>
            </a:rPr>
            <a:t>These are the maximum estimated figures for the University of Leicester</a:t>
          </a:r>
        </a:p>
        <a:p>
          <a:pPr algn="l" rtl="0">
            <a:defRPr sz="1000"/>
          </a:pPr>
          <a:r>
            <a:rPr lang="en-GB" sz="1200" b="0" i="0" u="none" strike="noStrike" baseline="0">
              <a:solidFill>
                <a:srgbClr val="000000"/>
              </a:solidFill>
              <a:latin typeface="+mn-lt"/>
              <a:cs typeface="Arial"/>
            </a:rPr>
            <a:t>The figures are based on 50% of the average yearly cost of living in the US for 1 adult.</a:t>
          </a:r>
        </a:p>
      </xdr:txBody>
    </xdr:sp>
    <xdr:clientData/>
  </xdr:twoCellAnchor>
  <xdr:twoCellAnchor>
    <xdr:from>
      <xdr:col>0</xdr:col>
      <xdr:colOff>63500</xdr:colOff>
      <xdr:row>1</xdr:row>
      <xdr:rowOff>126998</xdr:rowOff>
    </xdr:from>
    <xdr:to>
      <xdr:col>1</xdr:col>
      <xdr:colOff>3251200</xdr:colOff>
      <xdr:row>9</xdr:row>
      <xdr:rowOff>177799</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flipV="1">
          <a:off x="63500" y="126998"/>
          <a:ext cx="5168900" cy="18034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ctr" rtl="0">
            <a:defRPr sz="1000"/>
          </a:pPr>
          <a:endParaRPr lang="en-GB" sz="1200" b="0" i="0" u="none" strike="noStrike" baseline="0">
            <a:solidFill>
              <a:srgbClr val="000000"/>
            </a:solidFill>
            <a:latin typeface="+mn-lt"/>
            <a:cs typeface="Arial"/>
          </a:endParaRPr>
        </a:p>
        <a:p>
          <a:pPr algn="ctr" rtl="0">
            <a:defRPr sz="1000"/>
          </a:pPr>
          <a:r>
            <a:rPr lang="en-GB" sz="1200" b="0" i="0" u="none" strike="noStrike" baseline="0">
              <a:solidFill>
                <a:srgbClr val="000000"/>
              </a:solidFill>
              <a:latin typeface="+mn-lt"/>
              <a:cs typeface="Arial"/>
            </a:rPr>
            <a:t>Please complete all of the information with blue text. </a:t>
          </a:r>
        </a:p>
        <a:p>
          <a:pPr algn="ctr" rtl="0">
            <a:defRPr sz="1000"/>
          </a:pPr>
          <a:endParaRPr lang="en-GB" sz="1200" b="0" i="0" u="none" strike="noStrike" baseline="0">
            <a:solidFill>
              <a:srgbClr val="000000"/>
            </a:solidFill>
            <a:latin typeface="+mn-lt"/>
            <a:cs typeface="Arial"/>
          </a:endParaRPr>
        </a:p>
        <a:p>
          <a:pPr algn="ctr" rtl="0">
            <a:defRPr sz="1000"/>
          </a:pPr>
          <a:r>
            <a:rPr lang="en-GB" sz="1200" b="0" i="0" u="none" strike="noStrike" baseline="0">
              <a:solidFill>
                <a:srgbClr val="000000"/>
              </a:solidFill>
              <a:latin typeface="+mn-lt"/>
              <a:cs typeface="Arial"/>
            </a:rPr>
            <a:t>Please use the Checklist (see separate Checklist tab on this worksheet) to ensure that you have taken all the necessary steps so that we can process your loan request as quickly as possible.</a:t>
          </a:r>
        </a:p>
        <a:p>
          <a:pPr algn="ctr" rtl="0">
            <a:defRPr sz="1000"/>
          </a:pPr>
          <a:endParaRPr lang="en-GB" sz="1200" b="0" i="0" u="none" strike="noStrike" baseline="0">
            <a:solidFill>
              <a:srgbClr val="000000"/>
            </a:solidFill>
            <a:latin typeface="+mn-lt"/>
            <a:cs typeface="Arial"/>
          </a:endParaRPr>
        </a:p>
        <a:p>
          <a:pPr algn="ctr" rtl="0">
            <a:defRPr sz="1000"/>
          </a:pPr>
          <a:r>
            <a:rPr lang="en-GB" sz="1200" b="0" i="0" u="none" strike="noStrike" baseline="0">
              <a:solidFill>
                <a:srgbClr val="000000"/>
              </a:solidFill>
              <a:latin typeface="+mn-lt"/>
              <a:cs typeface="Arial"/>
            </a:rPr>
            <a:t>Please send your completed form with the necessary documents attached to USloans@le.ac.uk. If you have any queries please contact USloans@le.ac.uk.</a:t>
          </a:r>
        </a:p>
      </xdr:txBody>
    </xdr:sp>
    <xdr:clientData/>
  </xdr:twoCellAnchor>
  <xdr:twoCellAnchor>
    <xdr:from>
      <xdr:col>0</xdr:col>
      <xdr:colOff>0</xdr:colOff>
      <xdr:row>44</xdr:row>
      <xdr:rowOff>0</xdr:rowOff>
    </xdr:from>
    <xdr:to>
      <xdr:col>1</xdr:col>
      <xdr:colOff>2260600</xdr:colOff>
      <xdr:row>48</xdr:row>
      <xdr:rowOff>177800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flipV="1">
          <a:off x="0" y="11328400"/>
          <a:ext cx="4241800" cy="11938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200" b="1" i="0" u="sng" strike="noStrike" baseline="0">
              <a:solidFill>
                <a:srgbClr val="000000"/>
              </a:solidFill>
              <a:latin typeface="+mn-lt"/>
              <a:cs typeface="Arial"/>
            </a:rPr>
            <a:t>These are the maximum one-off costs allowed for the academic year.  </a:t>
          </a:r>
          <a:r>
            <a:rPr lang="en-GB" sz="1200" b="0" i="0" u="none" strike="noStrike" baseline="0">
              <a:solidFill>
                <a:srgbClr val="000000"/>
              </a:solidFill>
              <a:latin typeface="+mn-lt"/>
              <a:cs typeface="Arial"/>
            </a:rPr>
            <a:t> The funding for a laptop is only available for students in their 1st year of study. Any additional PhD costs will be assessed on a case-by-case basis.</a:t>
          </a:r>
        </a:p>
        <a:p>
          <a:pPr algn="l" rtl="0">
            <a:defRPr sz="1000"/>
          </a:pPr>
          <a:endParaRPr lang="en-GB" sz="1200" b="0" i="0" u="none" strike="noStrike" baseline="0">
            <a:solidFill>
              <a:srgbClr val="000000"/>
            </a:solidFill>
            <a:latin typeface="+mn-lt"/>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82"/>
  <sheetViews>
    <sheetView tabSelected="1" zoomScale="75" zoomScaleNormal="75" workbookViewId="0">
      <selection activeCell="B14" sqref="B14"/>
    </sheetView>
  </sheetViews>
  <sheetFormatPr defaultColWidth="9.140625" defaultRowHeight="15" x14ac:dyDescent="0.25"/>
  <cols>
    <col min="1" max="1" width="29.7109375" style="66" bestFit="1" customWidth="1"/>
    <col min="2" max="2" width="92.140625" style="67" customWidth="1"/>
    <col min="3" max="3" width="17.85546875" style="68" customWidth="1"/>
    <col min="4" max="4" width="69.42578125" style="68" bestFit="1" customWidth="1"/>
    <col min="5" max="11" width="21.85546875" style="4" hidden="1" customWidth="1"/>
    <col min="12" max="12" width="13.140625" style="4" hidden="1" customWidth="1"/>
    <col min="13" max="14" width="21.85546875" style="30" hidden="1" customWidth="1"/>
    <col min="15" max="26" width="9.140625" style="30" hidden="1" customWidth="1"/>
    <col min="27" max="16384" width="9.140625" style="30"/>
  </cols>
  <sheetData>
    <row r="1" spans="1:18" ht="19.5" customHeight="1" x14ac:dyDescent="0.35">
      <c r="B1" s="53" t="s">
        <v>107</v>
      </c>
    </row>
    <row r="2" spans="1:18" ht="19.5" customHeight="1" x14ac:dyDescent="0.35">
      <c r="A2" s="168"/>
      <c r="B2" s="96"/>
      <c r="C2" s="97"/>
      <c r="D2" s="98" t="s">
        <v>115</v>
      </c>
      <c r="E2" s="1"/>
      <c r="F2" s="1"/>
      <c r="G2" s="1"/>
      <c r="H2" s="1"/>
      <c r="I2" s="1"/>
      <c r="J2" s="1"/>
      <c r="K2" s="1"/>
      <c r="L2" s="1"/>
    </row>
    <row r="3" spans="1:18" ht="19.5" customHeight="1" x14ac:dyDescent="0.35">
      <c r="A3" s="168"/>
      <c r="B3" s="96"/>
      <c r="C3" s="97"/>
      <c r="D3" s="6" t="s">
        <v>116</v>
      </c>
      <c r="E3" s="2"/>
      <c r="F3" s="2"/>
      <c r="G3" s="2"/>
      <c r="H3" s="2"/>
      <c r="I3" s="2"/>
      <c r="J3" s="1"/>
      <c r="K3" s="1"/>
      <c r="L3" s="1"/>
    </row>
    <row r="4" spans="1:18" ht="19.5" customHeight="1" x14ac:dyDescent="0.35">
      <c r="A4" s="168"/>
      <c r="B4" s="96"/>
      <c r="C4" s="97"/>
      <c r="D4" s="99"/>
      <c r="E4" s="1"/>
      <c r="F4" s="2"/>
      <c r="G4" s="2"/>
      <c r="H4" s="1"/>
      <c r="I4" s="1"/>
      <c r="J4" s="1"/>
      <c r="K4" s="1"/>
      <c r="L4" s="1"/>
    </row>
    <row r="5" spans="1:18" ht="19.5" customHeight="1" x14ac:dyDescent="0.25">
      <c r="A5" s="169"/>
      <c r="B5" s="100"/>
      <c r="C5" s="101"/>
      <c r="D5" s="3"/>
      <c r="F5" s="8"/>
      <c r="G5" s="9"/>
    </row>
    <row r="6" spans="1:18" ht="19.5" customHeight="1" x14ac:dyDescent="0.25">
      <c r="A6" s="169"/>
      <c r="B6" s="102" t="s">
        <v>46</v>
      </c>
      <c r="C6" s="230">
        <v>1.4</v>
      </c>
      <c r="D6" s="7"/>
      <c r="F6" s="8"/>
      <c r="G6" s="9"/>
      <c r="H6" s="5"/>
      <c r="I6" s="5"/>
    </row>
    <row r="7" spans="1:18" ht="19.5" customHeight="1" x14ac:dyDescent="0.25">
      <c r="A7" s="169"/>
      <c r="B7" s="102"/>
      <c r="C7" s="6"/>
      <c r="D7" s="7"/>
      <c r="F7" s="8"/>
      <c r="G7" s="9"/>
      <c r="H7" s="5"/>
      <c r="I7" s="5"/>
    </row>
    <row r="8" spans="1:18" ht="19.5" customHeight="1" x14ac:dyDescent="0.25">
      <c r="A8" s="169"/>
      <c r="B8" s="102"/>
      <c r="C8" s="10"/>
      <c r="D8" s="3"/>
      <c r="F8" s="9"/>
      <c r="G8" s="5"/>
    </row>
    <row r="9" spans="1:18" ht="19.5" customHeight="1" x14ac:dyDescent="0.25">
      <c r="A9" s="169"/>
      <c r="B9" s="102"/>
      <c r="C9" s="10"/>
      <c r="D9" s="3"/>
      <c r="E9" s="11" t="s">
        <v>1</v>
      </c>
      <c r="F9" s="11" t="s">
        <v>1</v>
      </c>
      <c r="K9" s="30"/>
      <c r="L9" s="30"/>
    </row>
    <row r="10" spans="1:18" ht="19.5" customHeight="1" x14ac:dyDescent="0.25">
      <c r="A10" s="169"/>
      <c r="B10" s="170"/>
      <c r="C10" s="101"/>
      <c r="D10" s="3"/>
      <c r="E10" s="12" t="s">
        <v>73</v>
      </c>
      <c r="F10" s="4" t="s">
        <v>3</v>
      </c>
      <c r="M10" s="4"/>
      <c r="N10" s="4"/>
      <c r="O10" s="4"/>
      <c r="P10" s="4"/>
      <c r="Q10" s="4"/>
      <c r="R10" s="4"/>
    </row>
    <row r="11" spans="1:18" ht="19.5" customHeight="1" thickBot="1" x14ac:dyDescent="0.3">
      <c r="A11" s="171"/>
      <c r="B11" s="172"/>
      <c r="C11" s="173"/>
      <c r="E11" s="12" t="s">
        <v>74</v>
      </c>
      <c r="F11" s="4" t="s">
        <v>2</v>
      </c>
      <c r="K11" s="30"/>
      <c r="L11" s="30"/>
    </row>
    <row r="12" spans="1:18" ht="19.5" customHeight="1" x14ac:dyDescent="0.3">
      <c r="A12" s="60"/>
      <c r="B12" s="150" t="s">
        <v>64</v>
      </c>
      <c r="C12" s="151"/>
      <c r="D12" s="152"/>
      <c r="E12" s="12" t="s">
        <v>75</v>
      </c>
      <c r="K12" s="30"/>
      <c r="L12" s="30"/>
    </row>
    <row r="13" spans="1:18" ht="19.5" customHeight="1" x14ac:dyDescent="0.25">
      <c r="A13" s="89"/>
      <c r="B13" s="174"/>
      <c r="C13" s="175"/>
      <c r="D13" s="176"/>
      <c r="L13" s="30"/>
    </row>
    <row r="14" spans="1:18" ht="19.5" customHeight="1" x14ac:dyDescent="0.35">
      <c r="A14" s="15" t="s">
        <v>4</v>
      </c>
      <c r="B14" s="104" t="s">
        <v>77</v>
      </c>
      <c r="C14" s="177"/>
      <c r="D14" s="178"/>
      <c r="F14" s="13"/>
      <c r="G14" s="13"/>
      <c r="J14" s="13"/>
      <c r="K14" s="13"/>
    </row>
    <row r="15" spans="1:18" ht="19.5" customHeight="1" x14ac:dyDescent="0.35">
      <c r="A15" s="40" t="s">
        <v>110</v>
      </c>
      <c r="B15" s="104" t="s">
        <v>78</v>
      </c>
      <c r="C15" s="177"/>
      <c r="D15" s="178"/>
      <c r="I15" s="13"/>
      <c r="L15" s="130"/>
    </row>
    <row r="16" spans="1:18" ht="19.5" customHeight="1" x14ac:dyDescent="0.25">
      <c r="A16" s="16" t="s">
        <v>5</v>
      </c>
      <c r="B16" s="76" t="s">
        <v>79</v>
      </c>
      <c r="C16" s="177"/>
      <c r="D16" s="178"/>
      <c r="L16" s="130"/>
    </row>
    <row r="17" spans="1:12" ht="19.5" customHeight="1" x14ac:dyDescent="0.25">
      <c r="A17" s="16" t="s">
        <v>6</v>
      </c>
      <c r="B17" s="76" t="s">
        <v>80</v>
      </c>
      <c r="C17" s="177"/>
      <c r="D17" s="178"/>
      <c r="E17" s="17"/>
      <c r="F17" s="17"/>
      <c r="G17" s="17"/>
      <c r="H17" s="13"/>
      <c r="I17" s="13"/>
      <c r="J17" s="17"/>
      <c r="K17" s="17"/>
      <c r="L17" s="130"/>
    </row>
    <row r="18" spans="1:12" ht="19.5" customHeight="1" x14ac:dyDescent="0.25">
      <c r="A18" s="16" t="s">
        <v>7</v>
      </c>
      <c r="B18" s="76" t="s">
        <v>81</v>
      </c>
      <c r="C18" s="177"/>
      <c r="D18" s="178"/>
      <c r="E18" s="136"/>
      <c r="F18" s="139"/>
      <c r="G18" s="136"/>
      <c r="J18" s="13"/>
      <c r="L18" s="14"/>
    </row>
    <row r="19" spans="1:12" ht="19.5" customHeight="1" x14ac:dyDescent="0.25">
      <c r="A19" s="16" t="s">
        <v>8</v>
      </c>
      <c r="B19" s="76" t="s">
        <v>82</v>
      </c>
      <c r="C19" s="177"/>
      <c r="D19" s="178"/>
      <c r="E19" s="136"/>
      <c r="F19" s="59"/>
      <c r="G19" s="59"/>
    </row>
    <row r="20" spans="1:12" ht="19.5" customHeight="1" x14ac:dyDescent="0.25">
      <c r="A20" s="15" t="s">
        <v>114</v>
      </c>
      <c r="B20" s="76" t="s">
        <v>9</v>
      </c>
      <c r="C20" s="177"/>
      <c r="D20" s="178"/>
      <c r="E20" s="136"/>
      <c r="F20" s="59"/>
      <c r="G20" s="59"/>
    </row>
    <row r="21" spans="1:12" ht="19.5" customHeight="1" x14ac:dyDescent="0.25">
      <c r="A21" s="15" t="s">
        <v>10</v>
      </c>
      <c r="B21" s="77" t="s">
        <v>61</v>
      </c>
      <c r="C21" s="177"/>
      <c r="D21" s="178"/>
      <c r="E21" s="136"/>
      <c r="F21" s="59"/>
      <c r="G21" s="59"/>
    </row>
    <row r="22" spans="1:12" ht="19.5" customHeight="1" x14ac:dyDescent="0.25">
      <c r="A22" s="15" t="s">
        <v>11</v>
      </c>
      <c r="B22" s="78" t="s">
        <v>62</v>
      </c>
      <c r="C22" s="177"/>
      <c r="D22" s="178"/>
      <c r="E22" s="136"/>
      <c r="F22" s="139"/>
      <c r="G22" s="136"/>
    </row>
    <row r="23" spans="1:12" ht="19.5" customHeight="1" x14ac:dyDescent="0.35">
      <c r="A23" s="40" t="s">
        <v>12</v>
      </c>
      <c r="B23" s="106" t="s">
        <v>13</v>
      </c>
      <c r="C23" s="177"/>
      <c r="D23" s="178"/>
      <c r="E23" s="8"/>
      <c r="F23" s="8"/>
      <c r="G23" s="8"/>
    </row>
    <row r="24" spans="1:12" ht="19.5" customHeight="1" thickBot="1" x14ac:dyDescent="0.4">
      <c r="A24" s="41" t="s">
        <v>35</v>
      </c>
      <c r="B24" s="105" t="s">
        <v>41</v>
      </c>
      <c r="C24" s="179"/>
      <c r="D24" s="180"/>
      <c r="E24" s="136"/>
      <c r="F24" s="136"/>
      <c r="G24" s="136"/>
    </row>
    <row r="25" spans="1:12" ht="19.5" customHeight="1" thickBot="1" x14ac:dyDescent="0.3">
      <c r="A25" s="15"/>
      <c r="B25" s="181"/>
      <c r="C25" s="182"/>
      <c r="D25" s="183"/>
      <c r="L25" s="13"/>
    </row>
    <row r="26" spans="1:12" ht="19.5" customHeight="1" x14ac:dyDescent="0.35">
      <c r="A26" s="60"/>
      <c r="B26" s="229" t="s">
        <v>65</v>
      </c>
      <c r="C26" s="151"/>
      <c r="D26" s="152"/>
      <c r="L26" s="13"/>
    </row>
    <row r="27" spans="1:12" ht="30" x14ac:dyDescent="0.25">
      <c r="A27" s="82"/>
      <c r="B27" s="69" t="s">
        <v>76</v>
      </c>
      <c r="C27" s="72" t="s">
        <v>73</v>
      </c>
      <c r="D27" s="184"/>
      <c r="L27" s="13"/>
    </row>
    <row r="28" spans="1:12" ht="15.75" x14ac:dyDescent="0.25">
      <c r="A28" s="82"/>
      <c r="B28" s="69" t="s">
        <v>72</v>
      </c>
      <c r="C28" s="72" t="s">
        <v>3</v>
      </c>
      <c r="D28" s="184"/>
      <c r="L28" s="13"/>
    </row>
    <row r="29" spans="1:12" ht="15.75" x14ac:dyDescent="0.25">
      <c r="A29" s="82"/>
      <c r="B29" s="123" t="str">
        <f>IF(C28="N", "Incorrect COA - Complete PTO &amp; DL COA Form", "Are you applying for loans for the first year of study on this course? Only answer Y or N")</f>
        <v>Are you applying for loans for the first year of study on this course? Only answer Y or N</v>
      </c>
      <c r="C29" s="72" t="s">
        <v>3</v>
      </c>
      <c r="D29" s="184"/>
      <c r="L29" s="13"/>
    </row>
    <row r="30" spans="1:12" ht="30" x14ac:dyDescent="0.25">
      <c r="A30" s="82"/>
      <c r="B30" s="123" t="str">
        <f>IF(C28="N", "Incorrect COA - Complete PTO &amp; DL COA Form", "Do you wish to apply for funding towards your living costs as well as tuition fees? Only answer Y or N")</f>
        <v>Do you wish to apply for funding towards your living costs as well as tuition fees? Only answer Y or N</v>
      </c>
      <c r="C30" s="72" t="s">
        <v>3</v>
      </c>
      <c r="D30" s="184"/>
      <c r="E30" s="12" t="s">
        <v>14</v>
      </c>
      <c r="F30" s="20" t="s">
        <v>15</v>
      </c>
      <c r="G30" s="20" t="s">
        <v>16</v>
      </c>
      <c r="H30" s="4" t="s">
        <v>17</v>
      </c>
      <c r="L30" s="13"/>
    </row>
    <row r="31" spans="1:12" ht="19.5" customHeight="1" x14ac:dyDescent="0.25">
      <c r="A31" s="89"/>
      <c r="B31" s="124" t="str">
        <f>IF(C28="N", "Incorrect COA - Complete PTO &amp; DL COA Form", "Enter the Tuition Fees - only write the figures - no £ sign")</f>
        <v>Enter the Tuition Fees - only write the figures - no £ sign</v>
      </c>
      <c r="C31" s="73">
        <v>0</v>
      </c>
      <c r="D31" s="91"/>
      <c r="E31" s="135">
        <f>C6</f>
        <v>1.4</v>
      </c>
      <c r="F31" s="136">
        <f>C31*E31</f>
        <v>0</v>
      </c>
      <c r="G31" s="136">
        <f>D31</f>
        <v>0</v>
      </c>
      <c r="H31" s="4" t="s">
        <v>18</v>
      </c>
    </row>
    <row r="32" spans="1:12" ht="19.5" customHeight="1" x14ac:dyDescent="0.25">
      <c r="A32" s="89"/>
      <c r="B32" s="124" t="str">
        <f>IF(C28="N", "Incorrect COA - Complete PTO &amp; DL COA Form", "Enter how much of the tuition fees will be paid to Leicester by a sponsor (only enter £ OR $)")</f>
        <v>Enter how much of the tuition fees will be paid to Leicester by a sponsor (only enter £ OR $)</v>
      </c>
      <c r="C32" s="73">
        <v>0</v>
      </c>
      <c r="D32" s="74">
        <v>0</v>
      </c>
      <c r="E32" s="135">
        <f>C6</f>
        <v>1.4</v>
      </c>
      <c r="F32" s="136">
        <f>C32*E32</f>
        <v>0</v>
      </c>
      <c r="G32" s="136">
        <f>D32</f>
        <v>0</v>
      </c>
      <c r="H32" s="4" t="s">
        <v>19</v>
      </c>
      <c r="J32" s="19"/>
    </row>
    <row r="33" spans="1:9" ht="19.5" customHeight="1" x14ac:dyDescent="0.25">
      <c r="A33" s="89"/>
      <c r="B33" s="123" t="str">
        <f>IF(C28="N","Incorrect COA - Complete PTO &amp; DL COA Form", "Enter how much has already been awarded by Leicester as a Scholarship,Fee Reduction or Bursary")</f>
        <v>Enter how much has already been awarded by Leicester as a Scholarship,Fee Reduction or Bursary</v>
      </c>
      <c r="C33" s="73">
        <v>0</v>
      </c>
      <c r="D33" s="185"/>
      <c r="E33" s="135">
        <f>C6</f>
        <v>1.4</v>
      </c>
      <c r="F33" s="136">
        <f>C33*E33</f>
        <v>0</v>
      </c>
      <c r="G33" s="136">
        <f>D33</f>
        <v>0</v>
      </c>
      <c r="H33" s="4" t="s">
        <v>20</v>
      </c>
    </row>
    <row r="34" spans="1:9" ht="19.5" customHeight="1" x14ac:dyDescent="0.25">
      <c r="A34" s="89"/>
      <c r="B34" s="124" t="str">
        <f>IF(C28="N", "Incorrect COA - Complete PTO &amp; DL COA Form", "Enter how much has been awarded by any other Scholarship or Financial Aid from the UK")</f>
        <v>Enter how much has been awarded by any other Scholarship or Financial Aid from the UK</v>
      </c>
      <c r="C34" s="73">
        <v>0</v>
      </c>
      <c r="D34" s="185"/>
      <c r="E34" s="135">
        <f>C6</f>
        <v>1.4</v>
      </c>
      <c r="F34" s="136">
        <f>C34*E34</f>
        <v>0</v>
      </c>
      <c r="G34" s="136">
        <f>D34</f>
        <v>0</v>
      </c>
      <c r="H34" s="4" t="s">
        <v>21</v>
      </c>
    </row>
    <row r="35" spans="1:9" ht="19.5" customHeight="1" thickBot="1" x14ac:dyDescent="0.3">
      <c r="A35" s="92"/>
      <c r="B35" s="125" t="str">
        <f>IF(C28="N", "Incorrect COA - Complete PTO &amp; DL COA Form", "Enter how much has been awarded by any other Scholarship or Financial Aid from the USA")</f>
        <v>Enter how much has been awarded by any other Scholarship or Financial Aid from the USA</v>
      </c>
      <c r="C35" s="186"/>
      <c r="D35" s="75">
        <v>0</v>
      </c>
      <c r="E35" s="135">
        <f>C6</f>
        <v>1.4</v>
      </c>
      <c r="F35" s="136">
        <f>C35*E35</f>
        <v>0</v>
      </c>
      <c r="G35" s="136">
        <f>D35</f>
        <v>0</v>
      </c>
      <c r="H35" s="4" t="s">
        <v>22</v>
      </c>
    </row>
    <row r="36" spans="1:9" ht="19.5" customHeight="1" x14ac:dyDescent="0.3">
      <c r="A36" s="231" t="str">
        <f>IF($C$28="N", G78, "")</f>
        <v/>
      </c>
      <c r="B36" s="231"/>
      <c r="C36" s="231"/>
      <c r="D36" s="231"/>
      <c r="F36" s="136"/>
      <c r="G36" s="136">
        <f>SUM(F32:G35)</f>
        <v>0</v>
      </c>
      <c r="H36" s="4" t="s">
        <v>23</v>
      </c>
    </row>
    <row r="37" spans="1:9" ht="19.5" customHeight="1" thickBot="1" x14ac:dyDescent="0.3">
      <c r="A37" s="171"/>
      <c r="B37" s="172"/>
      <c r="C37" s="187"/>
      <c r="D37" s="188"/>
    </row>
    <row r="38" spans="1:9" ht="19.5" customHeight="1" x14ac:dyDescent="0.35">
      <c r="A38" s="60"/>
      <c r="B38" s="229" t="s">
        <v>87</v>
      </c>
      <c r="C38" s="86"/>
      <c r="D38" s="79"/>
    </row>
    <row r="39" spans="1:9" ht="19.5" customHeight="1" thickBot="1" x14ac:dyDescent="0.3">
      <c r="A39" s="93"/>
      <c r="B39" s="39"/>
      <c r="C39" s="94"/>
      <c r="D39" s="95"/>
      <c r="F39" s="8"/>
      <c r="G39" s="8"/>
    </row>
    <row r="40" spans="1:9" ht="19.5" customHeight="1" x14ac:dyDescent="0.25">
      <c r="A40" s="111"/>
      <c r="B40" s="112" t="s">
        <v>84</v>
      </c>
      <c r="C40" s="142"/>
      <c r="D40" s="145">
        <v>6750</v>
      </c>
      <c r="E40" s="137"/>
      <c r="F40" s="136"/>
      <c r="G40" s="136"/>
      <c r="H40" s="141"/>
    </row>
    <row r="41" spans="1:9" ht="19.5" customHeight="1" x14ac:dyDescent="0.25">
      <c r="A41" s="89"/>
      <c r="B41" s="71" t="s">
        <v>88</v>
      </c>
      <c r="C41" s="143"/>
      <c r="D41" s="146">
        <v>2725</v>
      </c>
      <c r="E41" s="137"/>
      <c r="F41" s="136"/>
      <c r="G41" s="136"/>
      <c r="H41" s="138"/>
    </row>
    <row r="42" spans="1:9" ht="19.5" customHeight="1" thickBot="1" x14ac:dyDescent="0.3">
      <c r="A42" s="92"/>
      <c r="B42" s="113"/>
      <c r="C42" s="114"/>
      <c r="D42" s="115"/>
      <c r="I42" s="38"/>
    </row>
    <row r="43" spans="1:9" ht="19.5" customHeight="1" thickBot="1" x14ac:dyDescent="0.3">
      <c r="A43" s="189"/>
      <c r="B43" s="172"/>
      <c r="C43" s="190"/>
      <c r="D43" s="188"/>
      <c r="F43" s="8"/>
      <c r="G43" s="8"/>
      <c r="H43" s="166"/>
      <c r="I43" s="167"/>
    </row>
    <row r="44" spans="1:9" ht="19.5" customHeight="1" x14ac:dyDescent="0.35">
      <c r="A44" s="60"/>
      <c r="B44" s="229" t="s">
        <v>66</v>
      </c>
      <c r="C44" s="86"/>
      <c r="D44" s="79"/>
      <c r="G44" s="8"/>
      <c r="I44" s="38"/>
    </row>
    <row r="45" spans="1:9" ht="19.5" customHeight="1" x14ac:dyDescent="0.25">
      <c r="A45" s="62"/>
      <c r="B45" s="39"/>
      <c r="C45" s="87"/>
      <c r="D45" s="88"/>
      <c r="E45" s="135"/>
      <c r="F45" s="136"/>
      <c r="G45" s="136"/>
      <c r="I45" s="38"/>
    </row>
    <row r="46" spans="1:9" ht="19.5" customHeight="1" x14ac:dyDescent="0.25">
      <c r="A46" s="89"/>
      <c r="B46" s="90" t="s">
        <v>83</v>
      </c>
      <c r="C46" s="143"/>
      <c r="D46" s="144">
        <v>800</v>
      </c>
      <c r="E46" s="135"/>
      <c r="F46" s="136"/>
      <c r="G46" s="136"/>
    </row>
    <row r="47" spans="1:9" ht="19.5" customHeight="1" thickBot="1" x14ac:dyDescent="0.3">
      <c r="A47" s="92"/>
      <c r="B47" s="165" t="str">
        <f>IF($C$28="Y", IF(C27="PhD","Additional PhD Research study costs (To Be Authorised)",""), "")</f>
        <v/>
      </c>
      <c r="C47" s="164"/>
      <c r="D47" s="144" t="str">
        <f>IF($C$28="Y",IF(C27="PhD",'Additional Costs'!$E$16, ""), "")</f>
        <v/>
      </c>
      <c r="F47" s="8"/>
      <c r="G47" s="8"/>
      <c r="H47" s="136"/>
      <c r="I47" s="8"/>
    </row>
    <row r="48" spans="1:9" ht="19.5" customHeight="1" x14ac:dyDescent="0.25">
      <c r="A48" s="89"/>
      <c r="B48" s="90"/>
      <c r="C48" s="143"/>
      <c r="D48" s="206"/>
      <c r="E48" s="135"/>
      <c r="F48" s="136"/>
      <c r="G48" s="136"/>
    </row>
    <row r="49" spans="1:12" ht="15.75" thickBot="1" x14ac:dyDescent="0.3">
      <c r="C49" s="204"/>
      <c r="D49" s="205"/>
    </row>
    <row r="50" spans="1:12" ht="19.5" customHeight="1" thickBot="1" x14ac:dyDescent="0.3">
      <c r="A50" s="191"/>
      <c r="B50" s="192"/>
      <c r="C50" s="193"/>
      <c r="D50" s="194"/>
    </row>
    <row r="51" spans="1:12" ht="19.5" customHeight="1" thickBot="1" x14ac:dyDescent="0.4">
      <c r="A51" s="159"/>
      <c r="B51" s="161" t="s">
        <v>67</v>
      </c>
      <c r="C51" s="162"/>
      <c r="D51" s="160"/>
      <c r="I51" s="8"/>
    </row>
    <row r="52" spans="1:12" ht="19.5" customHeight="1" x14ac:dyDescent="0.35">
      <c r="A52" s="80"/>
      <c r="B52" s="21" t="s">
        <v>0</v>
      </c>
      <c r="C52" s="42" t="s">
        <v>24</v>
      </c>
      <c r="D52" s="46"/>
      <c r="I52" s="8"/>
    </row>
    <row r="53" spans="1:12" ht="19.5" customHeight="1" x14ac:dyDescent="0.25">
      <c r="A53" s="81"/>
      <c r="B53" s="70" t="s">
        <v>25</v>
      </c>
      <c r="C53" s="127">
        <f>IF($C$28="Y", F31+G31, 0)</f>
        <v>0</v>
      </c>
      <c r="D53" s="47"/>
      <c r="G53" s="136"/>
      <c r="H53" s="136"/>
    </row>
    <row r="54" spans="1:12" ht="19.5" customHeight="1" x14ac:dyDescent="0.25">
      <c r="A54" s="81"/>
      <c r="B54" s="70" t="s">
        <v>89</v>
      </c>
      <c r="C54" s="127">
        <f>IF($C$28="N", 0, IF(C30="Y", SUM(D40:D41), 0))</f>
        <v>9475</v>
      </c>
      <c r="D54" s="47"/>
      <c r="G54" s="136"/>
      <c r="H54" s="8"/>
    </row>
    <row r="55" spans="1:12" ht="19.5" customHeight="1" x14ac:dyDescent="0.25">
      <c r="A55" s="81"/>
      <c r="B55" s="70" t="s">
        <v>90</v>
      </c>
      <c r="C55" s="127">
        <f>IF($C$28="N", 0, IF(C29="Y", D46, 0))</f>
        <v>800</v>
      </c>
      <c r="D55" s="47"/>
      <c r="G55" s="136"/>
      <c r="H55" s="136"/>
      <c r="K55" s="22"/>
      <c r="L55" s="131"/>
    </row>
    <row r="56" spans="1:12" ht="19.5" customHeight="1" x14ac:dyDescent="0.25">
      <c r="A56" s="81"/>
      <c r="B56" s="220" t="str">
        <f>IF($C$28="Y", IF(C27="PhD","Additional PhD Research study costs (To Be Authorised)",""), "")</f>
        <v/>
      </c>
      <c r="C56" s="127" t="str">
        <f>IF($C$28="Y", IF(C27="PhD",D47,""), "")</f>
        <v/>
      </c>
      <c r="D56" s="47"/>
      <c r="G56" s="136"/>
      <c r="H56" s="8"/>
      <c r="K56" s="116"/>
      <c r="L56" s="132"/>
    </row>
    <row r="57" spans="1:12" ht="19.5" customHeight="1" thickBot="1" x14ac:dyDescent="0.3">
      <c r="A57" s="81"/>
      <c r="B57" s="70"/>
      <c r="C57" s="23"/>
      <c r="D57" s="47"/>
      <c r="G57" s="136"/>
      <c r="H57" s="8"/>
      <c r="K57" s="116"/>
      <c r="L57" s="132"/>
    </row>
    <row r="58" spans="1:12" ht="19.5" customHeight="1" x14ac:dyDescent="0.25">
      <c r="A58" s="82"/>
      <c r="B58" s="50" t="s">
        <v>26</v>
      </c>
      <c r="C58" s="128">
        <f>ROUNDDOWN(SUM(C53:C56), 0)</f>
        <v>10275</v>
      </c>
      <c r="D58" s="48"/>
      <c r="G58" s="8"/>
      <c r="H58" s="8"/>
      <c r="K58" s="116"/>
      <c r="L58" s="132"/>
    </row>
    <row r="59" spans="1:12" ht="19.5" customHeight="1" x14ac:dyDescent="0.25">
      <c r="A59" s="81"/>
      <c r="B59" s="70" t="s">
        <v>27</v>
      </c>
      <c r="C59" s="127">
        <f>ROUNDUP(IF($C$28="N", 0, G36), 0)</f>
        <v>0</v>
      </c>
      <c r="D59" s="47"/>
      <c r="G59" s="136"/>
      <c r="H59" s="8"/>
    </row>
    <row r="60" spans="1:12" ht="19.5" customHeight="1" thickBot="1" x14ac:dyDescent="0.3">
      <c r="A60" s="81"/>
      <c r="B60" s="24" t="s">
        <v>28</v>
      </c>
      <c r="C60" s="129">
        <f>ROUNDDOWN(IF($C$28="Y", C58-C59, 0), 0)</f>
        <v>10275</v>
      </c>
      <c r="D60" s="47"/>
    </row>
    <row r="61" spans="1:12" ht="19.5" customHeight="1" thickTop="1" thickBot="1" x14ac:dyDescent="0.35">
      <c r="A61" s="83"/>
      <c r="B61" s="126" t="str">
        <f>IF(C56="", G73, IF(C56=0, G73, G75))</f>
        <v>Based on the information you have provided you are allowed to borrow up to the values above</v>
      </c>
      <c r="C61" s="84"/>
      <c r="D61" s="85"/>
    </row>
    <row r="62" spans="1:12" ht="19.5" customHeight="1" thickBot="1" x14ac:dyDescent="0.35">
      <c r="A62" s="147"/>
      <c r="B62" s="148"/>
      <c r="C62" s="149"/>
      <c r="D62" s="149"/>
    </row>
    <row r="63" spans="1:12" ht="19.5" customHeight="1" x14ac:dyDescent="0.35">
      <c r="A63" s="232" t="s">
        <v>106</v>
      </c>
      <c r="B63" s="233"/>
      <c r="C63" s="233"/>
      <c r="D63" s="234"/>
    </row>
    <row r="64" spans="1:12" ht="19.5" customHeight="1" x14ac:dyDescent="0.25">
      <c r="A64" s="15"/>
      <c r="B64" s="181"/>
      <c r="C64" s="195"/>
      <c r="D64" s="153"/>
    </row>
    <row r="65" spans="1:25" ht="19.5" customHeight="1" x14ac:dyDescent="0.25">
      <c r="A65" s="15" t="s">
        <v>92</v>
      </c>
      <c r="B65" s="18" t="s">
        <v>108</v>
      </c>
      <c r="C65" s="195"/>
      <c r="D65" s="153"/>
    </row>
    <row r="66" spans="1:25" ht="19.5" customHeight="1" x14ac:dyDescent="0.25">
      <c r="A66" s="15" t="s">
        <v>93</v>
      </c>
      <c r="B66" s="18" t="s">
        <v>109</v>
      </c>
      <c r="C66" s="195"/>
      <c r="D66" s="153"/>
    </row>
    <row r="67" spans="1:25" ht="19.5" customHeight="1" x14ac:dyDescent="0.25">
      <c r="A67" s="15"/>
      <c r="B67" s="196" t="s">
        <v>94</v>
      </c>
      <c r="C67" s="154" t="s">
        <v>3</v>
      </c>
      <c r="D67" s="153"/>
    </row>
    <row r="68" spans="1:25" ht="19.5" customHeight="1" x14ac:dyDescent="0.25">
      <c r="A68" s="16" t="str">
        <f>IF(C67="Y","Gaurantor Name","")</f>
        <v>Gaurantor Name</v>
      </c>
      <c r="B68" s="18" t="s">
        <v>95</v>
      </c>
      <c r="C68" s="195"/>
      <c r="D68" s="153"/>
    </row>
    <row r="69" spans="1:25" ht="19.5" customHeight="1" thickBot="1" x14ac:dyDescent="0.3">
      <c r="A69" s="163" t="str">
        <f>IF(C67="Y","Gaurantor Address","")</f>
        <v>Gaurantor Address</v>
      </c>
      <c r="B69" s="155" t="s">
        <v>96</v>
      </c>
      <c r="C69" s="197"/>
      <c r="D69" s="156"/>
    </row>
    <row r="70" spans="1:25" ht="19.5" customHeight="1" thickBot="1" x14ac:dyDescent="0.3">
      <c r="A70" s="16"/>
      <c r="B70" s="198"/>
      <c r="C70" s="182"/>
      <c r="D70" s="157"/>
      <c r="E70" s="158"/>
    </row>
    <row r="71" spans="1:25" ht="19.5" customHeight="1" thickBot="1" x14ac:dyDescent="0.4">
      <c r="A71" s="60"/>
      <c r="B71" s="107" t="s">
        <v>91</v>
      </c>
      <c r="C71" s="61"/>
      <c r="D71" s="199"/>
      <c r="E71" s="25"/>
      <c r="F71" s="25"/>
      <c r="G71" s="26"/>
      <c r="H71" s="25"/>
    </row>
    <row r="72" spans="1:25" ht="19.5" customHeight="1" x14ac:dyDescent="0.3">
      <c r="A72" s="43" t="s">
        <v>30</v>
      </c>
      <c r="B72" s="221" t="s">
        <v>31</v>
      </c>
      <c r="C72" s="51" t="s">
        <v>32</v>
      </c>
      <c r="D72" s="108" t="s">
        <v>33</v>
      </c>
      <c r="E72" s="27"/>
      <c r="F72" s="25"/>
      <c r="G72" s="28"/>
      <c r="H72" s="27"/>
      <c r="K72" s="25"/>
      <c r="L72" s="25"/>
    </row>
    <row r="73" spans="1:25" ht="19.5" customHeight="1" x14ac:dyDescent="0.3">
      <c r="A73" s="140">
        <f>IF(C28="Y", C60, 0)</f>
        <v>10275</v>
      </c>
      <c r="B73" s="44" t="s">
        <v>60</v>
      </c>
      <c r="C73" s="45">
        <v>0</v>
      </c>
      <c r="D73" s="120">
        <f>C73</f>
        <v>0</v>
      </c>
      <c r="E73" s="27"/>
      <c r="F73" s="25" t="s">
        <v>29</v>
      </c>
      <c r="G73" s="26" t="s">
        <v>50</v>
      </c>
      <c r="H73" s="27"/>
      <c r="I73" s="25"/>
      <c r="J73" s="25"/>
      <c r="K73" s="27"/>
      <c r="L73" s="27"/>
    </row>
    <row r="74" spans="1:25" ht="19.5" customHeight="1" x14ac:dyDescent="0.3">
      <c r="A74" s="109"/>
      <c r="B74" s="110" t="s">
        <v>34</v>
      </c>
      <c r="C74" s="133">
        <f>SUM(C73:C73)</f>
        <v>0</v>
      </c>
      <c r="D74" s="134">
        <f>SUM(D73:D73)</f>
        <v>0</v>
      </c>
      <c r="E74" s="27"/>
      <c r="F74" s="25" t="s">
        <v>54</v>
      </c>
      <c r="G74" s="28" t="s">
        <v>68</v>
      </c>
      <c r="H74" s="27"/>
      <c r="I74" s="27"/>
      <c r="J74" s="27"/>
      <c r="K74" s="27"/>
      <c r="L74" s="27"/>
    </row>
    <row r="75" spans="1:25" ht="19.5" customHeight="1" x14ac:dyDescent="0.3">
      <c r="A75" s="65"/>
      <c r="B75" s="200"/>
      <c r="C75" s="64"/>
      <c r="D75" s="64"/>
      <c r="F75" s="25" t="s">
        <v>45</v>
      </c>
      <c r="G75" s="28" t="s">
        <v>63</v>
      </c>
      <c r="I75" s="27"/>
      <c r="J75" s="27"/>
    </row>
    <row r="76" spans="1:25" ht="19.5" customHeight="1" x14ac:dyDescent="0.3">
      <c r="A76" s="65"/>
      <c r="B76" s="50"/>
      <c r="C76" s="51"/>
      <c r="D76" s="51"/>
      <c r="F76" s="25" t="s">
        <v>52</v>
      </c>
      <c r="G76" s="28" t="s">
        <v>53</v>
      </c>
    </row>
    <row r="77" spans="1:25" ht="19.5" customHeight="1" x14ac:dyDescent="0.3">
      <c r="A77" s="121"/>
      <c r="B77" s="52"/>
      <c r="C77" s="201"/>
      <c r="D77" s="201"/>
      <c r="F77" s="25" t="s">
        <v>55</v>
      </c>
      <c r="G77" s="28" t="s">
        <v>56</v>
      </c>
    </row>
    <row r="78" spans="1:25" ht="19.5" customHeight="1" thickBot="1" x14ac:dyDescent="0.35">
      <c r="A78" s="122" t="str">
        <f>IF(C28="Y",G77,G78)</f>
        <v>If everything is correct we will process the private loans you are eligible for and confirm this to you via email.</v>
      </c>
      <c r="B78" s="202"/>
      <c r="C78" s="63"/>
      <c r="D78" s="63"/>
      <c r="F78" s="25" t="s">
        <v>85</v>
      </c>
      <c r="G78" s="28" t="s">
        <v>86</v>
      </c>
    </row>
    <row r="79" spans="1:25" ht="19.5" customHeight="1" x14ac:dyDescent="0.3">
      <c r="F79" s="29"/>
      <c r="G79" s="29"/>
      <c r="H79" s="29"/>
    </row>
    <row r="80" spans="1:25" s="203" customFormat="1" ht="19.5" customHeight="1" x14ac:dyDescent="0.3">
      <c r="A80" s="66"/>
      <c r="B80" s="67"/>
      <c r="C80" s="68"/>
      <c r="D80" s="68"/>
      <c r="E80" s="29"/>
      <c r="F80" s="4"/>
      <c r="G80" s="4"/>
      <c r="H80" s="4"/>
      <c r="I80" s="4"/>
      <c r="J80" s="4"/>
      <c r="K80" s="4"/>
      <c r="L80" s="4"/>
      <c r="M80" s="30"/>
      <c r="N80" s="30"/>
      <c r="O80" s="30"/>
      <c r="Y80" s="30"/>
    </row>
    <row r="81" spans="9:25" ht="19.5" customHeight="1" x14ac:dyDescent="0.3">
      <c r="I81" s="29"/>
      <c r="J81" s="29"/>
      <c r="K81" s="29"/>
      <c r="L81" s="29"/>
      <c r="M81" s="203"/>
      <c r="N81" s="203"/>
      <c r="O81" s="203"/>
      <c r="Y81" s="203"/>
    </row>
    <row r="82" spans="9:25" ht="19.5" customHeight="1" x14ac:dyDescent="0.25"/>
  </sheetData>
  <sheetProtection algorithmName="SHA-512" hashValue="uAHPSSrTqBn1CFz1TPfwG7hzRd/H6rpJ/ug1TtzMm2uEIGvMXuJswVIFc/AC2efh41K/7iKkDfOKf+J0Z82hHg==" saltValue="+VOgLgdqwLcukSJx4872BA==" spinCount="100000" sheet="1" objects="1" scenarios="1" selectLockedCells="1"/>
  <mergeCells count="2">
    <mergeCell ref="A36:D36"/>
    <mergeCell ref="A63:D63"/>
  </mergeCells>
  <conditionalFormatting sqref="B27 B28:C35 B37:C48 B50:C62 A63 B64:C3907">
    <cfRule type="cellIs" dxfId="0" priority="11" stopIfTrue="1" operator="equal">
      <formula>"Incorrect COA - Complete PTO &amp; DL COA FORM"</formula>
    </cfRule>
  </conditionalFormatting>
  <dataValidations count="5">
    <dataValidation type="list" allowBlank="1" showInputMessage="1" showErrorMessage="1" sqref="C27" xr:uid="{00000000-0002-0000-0000-000000000000}">
      <formula1>$E$10:$E$12</formula1>
    </dataValidation>
    <dataValidation type="list" allowBlank="1" showInputMessage="1" showErrorMessage="1" sqref="C28:C30" xr:uid="{00000000-0002-0000-0000-000001000000}">
      <formula1>$F$10:$F$11</formula1>
    </dataValidation>
    <dataValidation type="list" allowBlank="1" showInputMessage="1" showErrorMessage="1" sqref="C983047:D983047 C65543:D65543 C131079:D131079 C196615:D196615 C262151:D262151 C327687:D327687 C393223:D393223 C458759:D458759 C524295:D524295 C589831:D589831 C655367:D655367 C720903:D720903 C786439:D786439 C851975:D851975 C917511:D917511" xr:uid="{00000000-0002-0000-0000-000002000000}">
      <formula1>$G$14:$G$18</formula1>
    </dataValidation>
    <dataValidation type="list" allowBlank="1" showInputMessage="1" showErrorMessage="1" sqref="C65544 C131080 C196616 C262152 C327688 C393224 C458760 C524296 C589832 C655368 C720904 C786440 C851976 C917512 C983048" xr:uid="{00000000-0002-0000-0000-000003000000}">
      <formula1>#REF!</formula1>
    </dataValidation>
    <dataValidation type="list" allowBlank="1" showInputMessage="1" showErrorMessage="1" sqref="C67" xr:uid="{00000000-0002-0000-0000-000004000000}">
      <formula1>F10:F11</formula1>
    </dataValidation>
  </dataValidations>
  <pageMargins left="0.70866141732283472" right="0.59055118110236227" top="0.35433070866141736" bottom="0.39370078740157483" header="0.19685039370078741"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7"/>
  <sheetViews>
    <sheetView zoomScale="75" zoomScaleNormal="75" workbookViewId="0">
      <selection activeCell="A9" sqref="A9"/>
    </sheetView>
  </sheetViews>
  <sheetFormatPr defaultColWidth="9.140625" defaultRowHeight="15" x14ac:dyDescent="0.25"/>
  <cols>
    <col min="1" max="1" width="42.42578125" style="30" customWidth="1"/>
    <col min="2" max="2" width="20" style="30" customWidth="1"/>
    <col min="3" max="3" width="17.7109375" style="30" customWidth="1"/>
    <col min="4" max="4" width="13" style="30" customWidth="1"/>
    <col min="5" max="5" width="12.28515625" style="30" customWidth="1"/>
    <col min="6" max="6" width="15.140625" style="30" bestFit="1" customWidth="1"/>
    <col min="7" max="16384" width="9.140625" style="30"/>
  </cols>
  <sheetData>
    <row r="1" spans="1:6" ht="21" x14ac:dyDescent="0.35">
      <c r="A1" s="55" t="s">
        <v>117</v>
      </c>
    </row>
    <row r="2" spans="1:6" ht="21" x14ac:dyDescent="0.35">
      <c r="A2" s="55"/>
    </row>
    <row r="3" spans="1:6" ht="21" x14ac:dyDescent="0.35">
      <c r="A3" s="56" t="s">
        <v>69</v>
      </c>
      <c r="C3" s="30" t="s">
        <v>40</v>
      </c>
      <c r="D3" s="49">
        <f>'COA Spreadsheet'!C6</f>
        <v>1.4</v>
      </c>
    </row>
    <row r="4" spans="1:6" x14ac:dyDescent="0.25">
      <c r="A4" s="57"/>
      <c r="D4" s="49"/>
    </row>
    <row r="5" spans="1:6" s="58" customFormat="1" ht="141" customHeight="1" x14ac:dyDescent="0.25">
      <c r="A5" s="235" t="s">
        <v>103</v>
      </c>
      <c r="B5" s="236"/>
      <c r="C5" s="236"/>
      <c r="D5" s="236"/>
      <c r="E5" s="237"/>
    </row>
    <row r="6" spans="1:6" s="58" customFormat="1" ht="17.25" customHeight="1" x14ac:dyDescent="0.25">
      <c r="A6" s="117"/>
      <c r="B6" s="118"/>
      <c r="C6" s="118"/>
      <c r="D6" s="118"/>
      <c r="E6" s="118"/>
    </row>
    <row r="7" spans="1:6" s="58" customFormat="1" ht="18.75" x14ac:dyDescent="0.3">
      <c r="A7" s="238" t="s">
        <v>70</v>
      </c>
      <c r="B7" s="238"/>
      <c r="C7" s="238"/>
      <c r="D7" s="238"/>
      <c r="E7" s="238"/>
      <c r="F7" s="238"/>
    </row>
    <row r="8" spans="1:6" s="58" customFormat="1" ht="26.25" customHeight="1" x14ac:dyDescent="0.25">
      <c r="A8" s="31" t="s">
        <v>36</v>
      </c>
      <c r="B8" s="31" t="s">
        <v>39</v>
      </c>
      <c r="C8" s="32" t="s">
        <v>49</v>
      </c>
      <c r="D8" s="32" t="s">
        <v>104</v>
      </c>
      <c r="E8" s="32" t="s">
        <v>48</v>
      </c>
      <c r="F8" s="33" t="s">
        <v>47</v>
      </c>
    </row>
    <row r="9" spans="1:6" s="58" customFormat="1" ht="17.25" customHeight="1" x14ac:dyDescent="0.25">
      <c r="A9" s="103" t="s">
        <v>111</v>
      </c>
      <c r="B9" s="103" t="s">
        <v>112</v>
      </c>
      <c r="C9" s="37">
        <v>0</v>
      </c>
      <c r="D9" s="222">
        <v>0</v>
      </c>
      <c r="E9" s="225">
        <f>(C9*$D$3)+(D9)</f>
        <v>0</v>
      </c>
      <c r="F9" s="34"/>
    </row>
    <row r="10" spans="1:6" s="58" customFormat="1" ht="17.25" customHeight="1" x14ac:dyDescent="0.25">
      <c r="A10" s="103" t="s">
        <v>111</v>
      </c>
      <c r="B10" s="103" t="s">
        <v>37</v>
      </c>
      <c r="C10" s="37">
        <v>0</v>
      </c>
      <c r="D10" s="222">
        <v>0</v>
      </c>
      <c r="E10" s="225">
        <f t="shared" ref="E10:E15" si="0">(C10*$D$3)+(D10)</f>
        <v>0</v>
      </c>
      <c r="F10" s="35"/>
    </row>
    <row r="11" spans="1:6" s="58" customFormat="1" ht="17.25" customHeight="1" x14ac:dyDescent="0.25">
      <c r="A11" s="103" t="s">
        <v>111</v>
      </c>
      <c r="B11" s="103" t="s">
        <v>38</v>
      </c>
      <c r="C11" s="37">
        <v>0</v>
      </c>
      <c r="D11" s="222">
        <v>0</v>
      </c>
      <c r="E11" s="225">
        <f t="shared" si="0"/>
        <v>0</v>
      </c>
      <c r="F11" s="35"/>
    </row>
    <row r="12" spans="1:6" s="58" customFormat="1" x14ac:dyDescent="0.25">
      <c r="A12" s="103"/>
      <c r="B12" s="103"/>
      <c r="C12" s="37"/>
      <c r="D12" s="222"/>
      <c r="E12" s="225">
        <f t="shared" si="0"/>
        <v>0</v>
      </c>
      <c r="F12" s="35"/>
    </row>
    <row r="13" spans="1:6" s="58" customFormat="1" x14ac:dyDescent="0.25">
      <c r="A13" s="103"/>
      <c r="B13" s="103"/>
      <c r="C13" s="37"/>
      <c r="D13" s="222"/>
      <c r="E13" s="225">
        <f t="shared" si="0"/>
        <v>0</v>
      </c>
      <c r="F13" s="35"/>
    </row>
    <row r="14" spans="1:6" s="58" customFormat="1" x14ac:dyDescent="0.25">
      <c r="A14" s="103"/>
      <c r="B14" s="103"/>
      <c r="C14" s="37"/>
      <c r="D14" s="222"/>
      <c r="E14" s="225">
        <f t="shared" si="0"/>
        <v>0</v>
      </c>
      <c r="F14" s="35"/>
    </row>
    <row r="15" spans="1:6" x14ac:dyDescent="0.25">
      <c r="A15" s="103"/>
      <c r="B15" s="103"/>
      <c r="C15" s="37"/>
      <c r="D15" s="222"/>
      <c r="E15" s="225">
        <f t="shared" si="0"/>
        <v>0</v>
      </c>
      <c r="F15" s="35"/>
    </row>
    <row r="16" spans="1:6" x14ac:dyDescent="0.25">
      <c r="A16" s="223" t="s">
        <v>71</v>
      </c>
      <c r="B16" s="223"/>
      <c r="C16" s="224"/>
      <c r="D16" s="224"/>
      <c r="E16" s="225">
        <f>SUM(E9:E15)</f>
        <v>0</v>
      </c>
      <c r="F16" s="36"/>
    </row>
    <row r="17" spans="1:5" ht="18.75" customHeight="1" x14ac:dyDescent="0.25">
      <c r="A17" s="226"/>
      <c r="B17" s="226"/>
      <c r="C17" s="227"/>
      <c r="D17" s="228"/>
      <c r="E17" s="119"/>
    </row>
  </sheetData>
  <sheetProtection algorithmName="SHA-512" hashValue="bqVxuXyr7FagNKFQ5Wd6+pUyG8uPbJrnO05PZjSvOisONLFH9NTwqbgwrsca7tZKAkC+EUn69Crri4DXC/wbXA==" saltValue="ObHSi0TYhYIhXMUq5ZUXNw==" spinCount="100000" sheet="1" objects="1" scenarios="1" selectLockedCells="1"/>
  <mergeCells count="2">
    <mergeCell ref="A5:E5"/>
    <mergeCell ref="A7:F7"/>
  </mergeCells>
  <pageMargins left="0.70866141732283472" right="0.70866141732283472" top="0.74803149606299213" bottom="0.7480314960629921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0"/>
  <sheetViews>
    <sheetView zoomScale="75" zoomScaleNormal="75" workbookViewId="0">
      <selection activeCell="B6" sqref="B6"/>
    </sheetView>
  </sheetViews>
  <sheetFormatPr defaultColWidth="9.140625" defaultRowHeight="15" x14ac:dyDescent="0.25"/>
  <cols>
    <col min="1" max="1" width="127.7109375" style="219" bestFit="1" customWidth="1"/>
    <col min="2" max="2" width="13.28515625" style="219" bestFit="1" customWidth="1"/>
    <col min="3" max="3" width="94.85546875" style="219" customWidth="1"/>
    <col min="4" max="6" width="9.140625" style="30"/>
    <col min="7" max="7" width="0" style="30" hidden="1" customWidth="1"/>
    <col min="8" max="16384" width="9.140625" style="30"/>
  </cols>
  <sheetData>
    <row r="1" spans="1:3" ht="21" x14ac:dyDescent="0.35">
      <c r="A1" s="207" t="s">
        <v>59</v>
      </c>
      <c r="B1" s="208"/>
      <c r="C1" s="209"/>
    </row>
    <row r="2" spans="1:3" ht="18.75" x14ac:dyDescent="0.3">
      <c r="A2" s="210" t="s">
        <v>42</v>
      </c>
      <c r="B2" s="211"/>
      <c r="C2" s="212"/>
    </row>
    <row r="3" spans="1:3" ht="18.75" x14ac:dyDescent="0.3">
      <c r="A3" s="210" t="s">
        <v>43</v>
      </c>
      <c r="B3" s="211"/>
      <c r="C3" s="212"/>
    </row>
    <row r="4" spans="1:3" x14ac:dyDescent="0.25">
      <c r="A4" s="213"/>
      <c r="B4" s="214" t="s">
        <v>97</v>
      </c>
      <c r="C4" s="215" t="s">
        <v>57</v>
      </c>
    </row>
    <row r="5" spans="1:3" x14ac:dyDescent="0.25">
      <c r="A5" s="216" t="s">
        <v>105</v>
      </c>
      <c r="B5" s="214" t="s">
        <v>44</v>
      </c>
      <c r="C5" s="212"/>
    </row>
    <row r="6" spans="1:3" ht="42.75" customHeight="1" x14ac:dyDescent="0.25">
      <c r="A6" s="217" t="s">
        <v>51</v>
      </c>
      <c r="B6" s="54" t="s">
        <v>2</v>
      </c>
      <c r="C6" s="218" t="str">
        <f>IF((B6="n"),"Please go back to the spreadsheet and enter it or we cannot process your application","")</f>
        <v>Please go back to the spreadsheet and enter it or we cannot process your application</v>
      </c>
    </row>
    <row r="7" spans="1:3" ht="15.75" x14ac:dyDescent="0.25">
      <c r="A7" s="217" t="s">
        <v>98</v>
      </c>
      <c r="B7" s="54" t="s">
        <v>2</v>
      </c>
      <c r="C7" s="218" t="str">
        <f>IF((B7="n"),"Please go back to the spreadsheet and enter it or we cannot process your application","")</f>
        <v>Please go back to the spreadsheet and enter it or we cannot process your application</v>
      </c>
    </row>
    <row r="8" spans="1:3" ht="15.75" x14ac:dyDescent="0.25">
      <c r="A8" s="217" t="s">
        <v>99</v>
      </c>
      <c r="B8" s="54" t="s">
        <v>2</v>
      </c>
      <c r="C8" s="218" t="str">
        <f>IF((B8="n"),"Please go back to the spreadsheet and enter it or we cannot process your application","")</f>
        <v>Please go back to the spreadsheet and enter it or we cannot process your application</v>
      </c>
    </row>
    <row r="9" spans="1:3" ht="15.75" x14ac:dyDescent="0.25">
      <c r="A9" s="217" t="s">
        <v>100</v>
      </c>
      <c r="B9" s="54" t="s">
        <v>2</v>
      </c>
      <c r="C9" s="218" t="str">
        <f>IF((B9="n"),"Please go back to the spreadsheet and enter it or we cannot process your application","")</f>
        <v>Please go back to the spreadsheet and enter it or we cannot process your application</v>
      </c>
    </row>
    <row r="10" spans="1:3" ht="15.75" x14ac:dyDescent="0.25">
      <c r="A10" s="217" t="s">
        <v>101</v>
      </c>
      <c r="B10" s="54" t="s">
        <v>2</v>
      </c>
      <c r="C10" s="218" t="str">
        <f>IF((B10="n"),"Please go back to the spreadsheet and enter it or we cannot process your application","")</f>
        <v>Please go back to the spreadsheet and enter it or we cannot process your application</v>
      </c>
    </row>
    <row r="11" spans="1:3" ht="15.75" x14ac:dyDescent="0.25">
      <c r="A11" s="217" t="s">
        <v>113</v>
      </c>
      <c r="B11" s="54" t="s">
        <v>2</v>
      </c>
      <c r="C11" s="218" t="str">
        <f>IF((B11="n"),"Contact Sallie Mae to ensure it is fully approved by them before submitting your COA form","")</f>
        <v>Contact Sallie Mae to ensure it is fully approved by them before submitting your COA form</v>
      </c>
    </row>
    <row r="12" spans="1:3" ht="15.75" x14ac:dyDescent="0.25">
      <c r="A12" s="213" t="s">
        <v>102</v>
      </c>
      <c r="B12" s="54" t="s">
        <v>2</v>
      </c>
      <c r="C12" s="218" t="str">
        <f>IF((B12="n"),"Please attach a copy so that we can process your loan request","")</f>
        <v>Please attach a copy so that we can process your loan request</v>
      </c>
    </row>
    <row r="13" spans="1:3" ht="49.5" customHeight="1" thickBot="1" x14ac:dyDescent="0.35">
      <c r="A13" s="239" t="s">
        <v>58</v>
      </c>
      <c r="B13" s="240"/>
      <c r="C13" s="241"/>
    </row>
    <row r="20" ht="49.5" customHeight="1" x14ac:dyDescent="0.25"/>
  </sheetData>
  <sheetProtection algorithmName="SHA-512" hashValue="b82O9qwk44X1tLgc/u9F77eQDVkxgOC7gwLgCh5eK5/712WDgFCwitUN+mvdLWfIp7guv9jBSa2fTd6Y2Sv4jA==" saltValue="2PNS6ZWTDcHgueUYGknJsQ==" spinCount="100000" sheet="1" objects="1" scenarios="1" selectLockedCells="1"/>
  <mergeCells count="1">
    <mergeCell ref="A13:C13"/>
  </mergeCells>
  <dataValidations count="1">
    <dataValidation type="list" allowBlank="1" showInputMessage="1" showErrorMessage="1" sqref="B65535 B983029 B917493 B851957 B786421 B720885 B655349 B589813 B524277 B458741 B393205 B327669 B262133 B196597 B131061 B65525 B983019:B983024 B917483:B917488 B851947:B851952 B786411:B786416 B720875:B720880 B655339:B655344 B589803:B589808 B524267:B524272 B458731:B458736 B393195:B393200 B327659:B327664 B262123:B262128 B196587:B196592 B131051:B131056 B65515:B65520 B983033:B983036 B917497:B917500 B851961:B851964 B786425:B786428 B720889:B720892 B655353:B655356 B589817:B589820 B524281:B524284 B458745:B458748 B393209:B393212 B327673:B327676 B262137:B262140 B196601:B196604 B131065:B131068 B65529:B65532 B983039 B917503 B851967 B786431 B720895 B655359 B589823 B524287 B458751 B393215 B327679 B262143 B196607 B131071" xr:uid="{00000000-0002-0000-0200-000000000000}">
      <formula1>#REF!</formula1>
    </dataValidation>
  </dataValidations>
  <pageMargins left="0.70866141732283472" right="0.70866141732283472" top="0.74803149606299213" bottom="0.74803149606299213" header="0.31496062992125984" footer="0.31496062992125984"/>
  <pageSetup paperSize="9" scale="5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'COA Spreadsheet'!$F$10:$F$11</xm:f>
          </x14:formula1>
          <xm:sqref>B6:B12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COA Spreadsheet</vt:lpstr>
      <vt:lpstr>Additional Costs</vt:lpstr>
      <vt:lpstr>Checklist</vt:lpstr>
      <vt:lpstr>'COA Spreadsheet'!Print_Area</vt:lpstr>
    </vt:vector>
  </TitlesOfParts>
  <Company>University of Leicester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ms556</dc:creator>
  <cp:lastModifiedBy>Whitfield, Thomas</cp:lastModifiedBy>
  <cp:lastPrinted>2013-05-15T10:00:13Z</cp:lastPrinted>
  <dcterms:created xsi:type="dcterms:W3CDTF">2011-03-30T09:03:20Z</dcterms:created>
  <dcterms:modified xsi:type="dcterms:W3CDTF">2023-08-08T09:11:48Z</dcterms:modified>
</cp:coreProperties>
</file>